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ropbox\Documents-on-DB\SUNRISE BROKERS\Website Development\Requirements for Website\Assets for Website\Downloadable Files on Site\"/>
    </mc:Choice>
  </mc:AlternateContent>
  <xr:revisionPtr revIDLastSave="0" documentId="8_{6FE8A4A9-4EC2-46B9-99C5-5BAA9EC9F724}" xr6:coauthVersionLast="47" xr6:coauthVersionMax="47" xr10:uidLastSave="{00000000-0000-0000-0000-000000000000}"/>
  <bookViews>
    <workbookView xWindow="750" yWindow="435" windowWidth="27405" windowHeight="14820"/>
  </bookViews>
  <sheets>
    <sheet name="Household Budget" sheetId="1" r:id="rId1"/>
    <sheet name="4. Time Value of Money" sheetId="4" r:id="rId2"/>
  </sheets>
  <definedNames>
    <definedName name="_xlnm.Print_Area" localSheetId="0">'Household Budget'!$A$5:$I$150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F55" i="1"/>
  <c r="F53" i="1"/>
  <c r="G56" i="1"/>
  <c r="G68" i="1"/>
  <c r="E68" i="1"/>
  <c r="E56" i="1"/>
  <c r="F18" i="1"/>
  <c r="F17" i="1"/>
  <c r="F15" i="1"/>
  <c r="E21" i="1"/>
  <c r="F20" i="1"/>
  <c r="E129" i="1"/>
  <c r="F129" i="1"/>
  <c r="F27" i="1"/>
  <c r="F28" i="1"/>
  <c r="F29" i="1"/>
  <c r="G33" i="1"/>
  <c r="F30" i="1"/>
  <c r="F31" i="1"/>
  <c r="G40" i="1"/>
  <c r="F43" i="1"/>
  <c r="G45" i="1"/>
  <c r="F44" i="1"/>
  <c r="G50" i="1"/>
  <c r="G62" i="1"/>
  <c r="F72" i="1"/>
  <c r="G78" i="1"/>
  <c r="F73" i="1"/>
  <c r="F74" i="1"/>
  <c r="F75" i="1"/>
  <c r="F81" i="1"/>
  <c r="F83" i="1"/>
  <c r="F84" i="1"/>
  <c r="F85" i="1"/>
  <c r="F90" i="1"/>
  <c r="F91" i="1"/>
  <c r="F92" i="1"/>
  <c r="F93" i="1"/>
  <c r="F94" i="1"/>
  <c r="F98" i="1"/>
  <c r="F99" i="1"/>
  <c r="F100" i="1"/>
  <c r="F104" i="1"/>
  <c r="G107" i="1"/>
  <c r="F105" i="1"/>
  <c r="F106" i="1"/>
  <c r="G113" i="1"/>
  <c r="F112" i="1"/>
  <c r="E33" i="1"/>
  <c r="E40" i="1"/>
  <c r="E45" i="1"/>
  <c r="E50" i="1"/>
  <c r="E62" i="1"/>
  <c r="E78" i="1"/>
  <c r="E86" i="1"/>
  <c r="E95" i="1"/>
  <c r="E101" i="1"/>
  <c r="E107" i="1"/>
  <c r="E113" i="1"/>
  <c r="C12" i="4"/>
  <c r="E16" i="4"/>
  <c r="F14" i="4"/>
  <c r="G10" i="4"/>
  <c r="G8" i="4"/>
  <c r="D129" i="1"/>
  <c r="F23" i="1"/>
  <c r="G24" i="1"/>
  <c r="E24" i="1"/>
  <c r="G130" i="1"/>
  <c r="G131" i="1"/>
  <c r="G132" i="1"/>
  <c r="G133" i="1"/>
  <c r="G101" i="1"/>
  <c r="G95" i="1"/>
  <c r="G86" i="1"/>
  <c r="E115" i="1"/>
  <c r="G21" i="1"/>
  <c r="H143" i="1"/>
  <c r="H142" i="1"/>
  <c r="H144" i="1"/>
  <c r="I149" i="1"/>
  <c r="I148" i="1"/>
  <c r="G115" i="1"/>
  <c r="I147" i="1"/>
</calcChain>
</file>

<file path=xl/sharedStrings.xml><?xml version="1.0" encoding="utf-8"?>
<sst xmlns="http://schemas.openxmlformats.org/spreadsheetml/2006/main" count="172" uniqueCount="161">
  <si>
    <t>ITEM of Expense</t>
  </si>
  <si>
    <t>Current Monthly Expense</t>
  </si>
  <si>
    <t>Current Expense in Category</t>
  </si>
  <si>
    <t>Modified Monthly Expense</t>
  </si>
  <si>
    <t>Modified Expense in Category</t>
  </si>
  <si>
    <t>I.</t>
  </si>
  <si>
    <t>Recreation and Social Life</t>
  </si>
  <si>
    <t>Entertainment</t>
  </si>
  <si>
    <t>Gifts</t>
  </si>
  <si>
    <t>Donations</t>
  </si>
  <si>
    <t>Visits / Travel</t>
  </si>
  <si>
    <t>Vacation</t>
  </si>
  <si>
    <t>Miscellaneous</t>
  </si>
  <si>
    <t>Sub Total Expense in Category I.</t>
  </si>
  <si>
    <t>Rental Properties - Expenses</t>
  </si>
  <si>
    <t>J.</t>
  </si>
  <si>
    <t>Personal Maintenance</t>
  </si>
  <si>
    <t>Personal upkeep</t>
  </si>
  <si>
    <t>B.</t>
  </si>
  <si>
    <t>Cars - Basic Expenses Monthly</t>
  </si>
  <si>
    <t>Clothing</t>
  </si>
  <si>
    <t>Note Payments</t>
  </si>
  <si>
    <t>Medical bills</t>
  </si>
  <si>
    <t>Insurance</t>
  </si>
  <si>
    <t>Gasolene</t>
  </si>
  <si>
    <t>Taxes</t>
  </si>
  <si>
    <t>Sub-Total in Category J.</t>
  </si>
  <si>
    <t>.</t>
  </si>
  <si>
    <t>Repairs and Maintenance</t>
  </si>
  <si>
    <t>K.</t>
  </si>
  <si>
    <t>Children</t>
  </si>
  <si>
    <t xml:space="preserve">Sub Total Expense in Category B. </t>
  </si>
  <si>
    <t>Books, supplies</t>
  </si>
  <si>
    <t>Special Foods</t>
  </si>
  <si>
    <t>Utilities - Bills</t>
  </si>
  <si>
    <t xml:space="preserve">Clothing etc. </t>
  </si>
  <si>
    <t>C.</t>
  </si>
  <si>
    <t>Electricity Bill</t>
  </si>
  <si>
    <t>Toys, Sports,Music</t>
  </si>
  <si>
    <t>Water Bill</t>
  </si>
  <si>
    <t>Special Lessons</t>
  </si>
  <si>
    <t>Gas Bill</t>
  </si>
  <si>
    <t>TV</t>
  </si>
  <si>
    <t>Sub Total Expense in Category K.</t>
  </si>
  <si>
    <t>Sub Total Expense in Category C.</t>
  </si>
  <si>
    <t>L</t>
  </si>
  <si>
    <t>Aging Parents</t>
  </si>
  <si>
    <t>Telephones</t>
  </si>
  <si>
    <t>Personal Upkeep</t>
  </si>
  <si>
    <t>D.</t>
  </si>
  <si>
    <t>Telephone - Land Lines bills</t>
  </si>
  <si>
    <t>Cell Phone  bills</t>
  </si>
  <si>
    <t>Sub Total Expense in Category D..</t>
  </si>
  <si>
    <t>Food</t>
  </si>
  <si>
    <t>M.</t>
  </si>
  <si>
    <t>Other</t>
  </si>
  <si>
    <t>E.</t>
  </si>
  <si>
    <t>Groceries - standard bills</t>
  </si>
  <si>
    <t>Pocket Change</t>
  </si>
  <si>
    <t>Groceries - Specials, Gourmet etc.</t>
  </si>
  <si>
    <t>Postage &amp; mailings</t>
  </si>
  <si>
    <t>Sub Total Expense in Category E.</t>
  </si>
  <si>
    <t>Miscallaneous</t>
  </si>
  <si>
    <t>Education</t>
  </si>
  <si>
    <t>F.</t>
  </si>
  <si>
    <t>Books, Supplies</t>
  </si>
  <si>
    <t>N.</t>
  </si>
  <si>
    <t>Risk Management</t>
  </si>
  <si>
    <t>Fees, seminars, visits</t>
  </si>
  <si>
    <t>Life Insurance</t>
  </si>
  <si>
    <t>Retirement Account</t>
  </si>
  <si>
    <t>Sub Total Expense in Category F.</t>
  </si>
  <si>
    <t>Health Insuracne</t>
  </si>
  <si>
    <t>Sub Total Expense in Category N.</t>
  </si>
  <si>
    <t>Medical</t>
  </si>
  <si>
    <t>G.</t>
  </si>
  <si>
    <t>Doctors' visits</t>
  </si>
  <si>
    <t>O.</t>
  </si>
  <si>
    <t>Medication</t>
  </si>
  <si>
    <t>INCOME</t>
  </si>
  <si>
    <t>Medical Bills</t>
  </si>
  <si>
    <t>Annual Gross Income</t>
  </si>
  <si>
    <t>Sub Total Expense in Category G.</t>
  </si>
  <si>
    <t>Source</t>
  </si>
  <si>
    <t>Gross</t>
  </si>
  <si>
    <t>Salary</t>
  </si>
  <si>
    <t xml:space="preserve">H. </t>
  </si>
  <si>
    <t>Loans</t>
  </si>
  <si>
    <t>Commission</t>
  </si>
  <si>
    <t>Student Loans</t>
  </si>
  <si>
    <t>Overtime</t>
  </si>
  <si>
    <t>Credit Card Payments</t>
  </si>
  <si>
    <t>Bonus</t>
  </si>
  <si>
    <t>Installment Loan Payment</t>
  </si>
  <si>
    <t>Tips</t>
  </si>
  <si>
    <t>Sub Total Expense in Category H.</t>
  </si>
  <si>
    <t>Undocumented</t>
  </si>
  <si>
    <t>Rental</t>
  </si>
  <si>
    <t>CURRENT DISCREATIONERY INCOME LEFT : [R - O ]</t>
  </si>
  <si>
    <t>Social Security</t>
  </si>
  <si>
    <t>CURRENT HOUSING EXPENSE RATIO: Housing Expense/Net income]:</t>
  </si>
  <si>
    <t>Retirement</t>
  </si>
  <si>
    <t>CURRENT DEBT-TO-INCOME RATIO</t>
  </si>
  <si>
    <t>Sub-Totals</t>
  </si>
  <si>
    <t>P.</t>
  </si>
  <si>
    <t>Gross Annual Income</t>
  </si>
  <si>
    <t>MODIFIED DISCRETIONERY INCOME LEFT: [R - O]</t>
  </si>
  <si>
    <t>Household : Net Annual Income</t>
  </si>
  <si>
    <t>MODIFIED DEBT-TO-INCOME RATIO</t>
  </si>
  <si>
    <t>R.</t>
  </si>
  <si>
    <t>Household : Net Monthly Income</t>
  </si>
  <si>
    <t>MODIFIED HOUSING EXPENSE RATIO LEFT: Housing Expense/Net Income:</t>
  </si>
  <si>
    <t xml:space="preserve">Total Monthly Expenses: [A to N ] </t>
  </si>
  <si>
    <t>Current Expense to Income Ratios</t>
  </si>
  <si>
    <t>Modified Expense to Income Ratios</t>
  </si>
  <si>
    <t>To Compute ……</t>
  </si>
  <si>
    <t>Present Value</t>
  </si>
  <si>
    <t>Pmt</t>
  </si>
  <si>
    <t>Blank here</t>
  </si>
  <si>
    <t>Blank Here</t>
  </si>
  <si>
    <t>Annual Interest Rate</t>
  </si>
  <si>
    <t>Number of Months</t>
  </si>
  <si>
    <t>Monthly Payment</t>
  </si>
  <si>
    <t>Future Value</t>
  </si>
  <si>
    <t>Future Value [Fv] of Present Value [Pv}</t>
  </si>
  <si>
    <t>Future Value [Fv] of monthly payments [Pmt}</t>
  </si>
  <si>
    <t>Present Value of monthly payments [Pv]</t>
  </si>
  <si>
    <t>Monthy Payment [Pmt] of Present Value [Pv]</t>
  </si>
  <si>
    <t>Number of Payments [N] to finish Present Value [Pv]</t>
  </si>
  <si>
    <t>Pv</t>
  </si>
  <si>
    <t>Int.</t>
  </si>
  <si>
    <t>N</t>
  </si>
  <si>
    <t>Fv</t>
  </si>
  <si>
    <t>TIME VALUE OF MONEY</t>
  </si>
  <si>
    <t>Property Address:</t>
  </si>
  <si>
    <t>Market Value of Property:</t>
  </si>
  <si>
    <t xml:space="preserve">The numbers entered are hypothetical </t>
  </si>
  <si>
    <t>Please enter numbers in respective cells as applicable</t>
  </si>
  <si>
    <r>
      <t xml:space="preserve">Home Related Expenses </t>
    </r>
    <r>
      <rPr>
        <sz val="8"/>
        <rFont val="Arial"/>
        <family val="2"/>
      </rPr>
      <t xml:space="preserve">from </t>
    </r>
    <r>
      <rPr>
        <i/>
        <sz val="8"/>
        <rFont val="Arial"/>
        <family val="2"/>
      </rPr>
      <t>'1. Schedule of Properties'</t>
    </r>
  </si>
  <si>
    <t>Less: Estimated …</t>
  </si>
  <si>
    <t>A.1.</t>
  </si>
  <si>
    <t>A.2.</t>
  </si>
  <si>
    <t xml:space="preserve">Sub Total Expense in Category A.2. </t>
  </si>
  <si>
    <t>Current and Modified Monthly Housing Expense</t>
  </si>
  <si>
    <t>&lt;&lt;&lt; Enter proposed Modified Payment</t>
  </si>
  <si>
    <t>&lt;&lt;&lt; This is what you are currently left every month</t>
  </si>
  <si>
    <t>&lt;&lt;&lt; This is what is proposed to be left over every month</t>
  </si>
  <si>
    <t>Current housing expense</t>
  </si>
  <si>
    <t>Current maintenace expense</t>
  </si>
  <si>
    <t>House Insurance</t>
  </si>
  <si>
    <t xml:space="preserve">Appliances coveraage </t>
  </si>
  <si>
    <t>Electric applicances coverage</t>
  </si>
  <si>
    <t>Property Taxes</t>
  </si>
  <si>
    <t xml:space="preserve">Anyother item </t>
  </si>
  <si>
    <t>Self</t>
  </si>
  <si>
    <t>Spouse</t>
  </si>
  <si>
    <t>HOUSEHOLD BUDGET WORKSHEET</t>
  </si>
  <si>
    <t>Expense Category</t>
  </si>
  <si>
    <t>&lt;&lt; This is first qualifying ratio</t>
  </si>
  <si>
    <t>&lt;&lt; This second qualifying ratio</t>
  </si>
  <si>
    <t>GUIDE TO ELIGIBILITY OF EXPENSE-TO-INCOME RATIOS FOR NEW HOME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</si>
</sst>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5" formatCode="&quot;$&quot;#,##0.00"/>
    <numFmt numFmtId="169" formatCode="0.000%"/>
  </numFmts>
  <fonts count="4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Arial"/>
      <family val="2"/>
    </font>
    <font>
      <sz val="8"/>
      <color indexed="53"/>
      <name val="Arial"/>
      <family val="2"/>
    </font>
    <font>
      <b/>
      <i/>
      <u/>
      <sz val="8"/>
      <color indexed="58"/>
      <name val="Arial"/>
      <family val="2"/>
    </font>
    <font>
      <u/>
      <sz val="8"/>
      <color indexed="5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i/>
      <sz val="9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i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3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0" fillId="0" borderId="0" xfId="0" applyBorder="1"/>
    <xf numFmtId="3" fontId="4" fillId="0" borderId="2" xfId="0" applyNumberFormat="1" applyFont="1" applyBorder="1"/>
    <xf numFmtId="3" fontId="7" fillId="0" borderId="3" xfId="0" applyNumberFormat="1" applyFont="1" applyBorder="1"/>
    <xf numFmtId="3" fontId="8" fillId="0" borderId="0" xfId="0" applyNumberFormat="1" applyFont="1" applyBorder="1"/>
    <xf numFmtId="0" fontId="7" fillId="0" borderId="1" xfId="0" applyFont="1" applyBorder="1" applyAlignment="1">
      <alignment horizontal="center"/>
    </xf>
    <xf numFmtId="3" fontId="7" fillId="0" borderId="2" xfId="0" applyNumberFormat="1" applyFont="1" applyBorder="1"/>
    <xf numFmtId="0" fontId="4" fillId="0" borderId="2" xfId="0" applyFont="1" applyBorder="1"/>
    <xf numFmtId="0" fontId="4" fillId="0" borderId="2" xfId="0" quotePrefix="1" applyFont="1" applyBorder="1"/>
    <xf numFmtId="0" fontId="10" fillId="0" borderId="2" xfId="0" applyFont="1" applyBorder="1"/>
    <xf numFmtId="3" fontId="11" fillId="0" borderId="0" xfId="0" applyNumberFormat="1" applyFont="1" applyBorder="1"/>
    <xf numFmtId="0" fontId="2" fillId="0" borderId="1" xfId="0" applyFont="1" applyBorder="1" applyAlignment="1">
      <alignment horizontal="center"/>
    </xf>
    <xf numFmtId="3" fontId="8" fillId="0" borderId="2" xfId="0" applyNumberFormat="1" applyFont="1" applyBorder="1"/>
    <xf numFmtId="0" fontId="4" fillId="0" borderId="2" xfId="0" applyFont="1" applyBorder="1" applyAlignment="1">
      <alignment horizontal="left"/>
    </xf>
    <xf numFmtId="3" fontId="12" fillId="0" borderId="2" xfId="0" applyNumberFormat="1" applyFont="1" applyBorder="1"/>
    <xf numFmtId="3" fontId="13" fillId="0" borderId="0" xfId="0" applyNumberFormat="1" applyFont="1" applyBorder="1"/>
    <xf numFmtId="0" fontId="13" fillId="0" borderId="0" xfId="0" applyFont="1" applyBorder="1"/>
    <xf numFmtId="3" fontId="13" fillId="0" borderId="2" xfId="0" applyNumberFormat="1" applyFont="1" applyBorder="1"/>
    <xf numFmtId="3" fontId="13" fillId="0" borderId="3" xfId="0" applyNumberFormat="1" applyFont="1" applyBorder="1"/>
    <xf numFmtId="3" fontId="14" fillId="0" borderId="2" xfId="0" applyNumberFormat="1" applyFont="1" applyBorder="1"/>
    <xf numFmtId="0" fontId="1" fillId="0" borderId="0" xfId="0" applyFont="1"/>
    <xf numFmtId="0" fontId="15" fillId="0" borderId="0" xfId="0" applyFont="1"/>
    <xf numFmtId="0" fontId="7" fillId="0" borderId="4" xfId="0" applyFont="1" applyBorder="1" applyAlignment="1">
      <alignment horizontal="center"/>
    </xf>
    <xf numFmtId="165" fontId="13" fillId="0" borderId="0" xfId="0" applyNumberFormat="1" applyFont="1" applyBorder="1"/>
    <xf numFmtId="165" fontId="16" fillId="0" borderId="0" xfId="0" applyNumberFormat="1" applyFont="1" applyBorder="1"/>
    <xf numFmtId="0" fontId="17" fillId="0" borderId="5" xfId="0" applyFont="1" applyBorder="1" applyAlignment="1">
      <alignment horizontal="center"/>
    </xf>
    <xf numFmtId="0" fontId="17" fillId="0" borderId="6" xfId="0" applyFont="1" applyBorder="1"/>
    <xf numFmtId="0" fontId="18" fillId="0" borderId="6" xfId="0" applyFont="1" applyBorder="1"/>
    <xf numFmtId="0" fontId="19" fillId="0" borderId="0" xfId="0" applyFont="1" applyBorder="1"/>
    <xf numFmtId="0" fontId="20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7" xfId="0" applyFont="1" applyBorder="1"/>
    <xf numFmtId="165" fontId="4" fillId="0" borderId="7" xfId="0" applyNumberFormat="1" applyFont="1" applyBorder="1"/>
    <xf numFmtId="0" fontId="4" fillId="0" borderId="7" xfId="0" applyFont="1" applyBorder="1"/>
    <xf numFmtId="3" fontId="6" fillId="0" borderId="8" xfId="0" applyNumberFormat="1" applyFont="1" applyBorder="1"/>
    <xf numFmtId="0" fontId="15" fillId="0" borderId="9" xfId="0" applyFont="1" applyBorder="1"/>
    <xf numFmtId="0" fontId="7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21" fillId="0" borderId="1" xfId="0" applyFont="1" applyBorder="1"/>
    <xf numFmtId="0" fontId="3" fillId="0" borderId="2" xfId="0" applyFont="1" applyFill="1" applyBorder="1"/>
    <xf numFmtId="0" fontId="21" fillId="0" borderId="0" xfId="0" applyFont="1" applyBorder="1"/>
    <xf numFmtId="0" fontId="23" fillId="0" borderId="0" xfId="0" applyFont="1" applyBorder="1"/>
    <xf numFmtId="0" fontId="4" fillId="0" borderId="10" xfId="0" applyFont="1" applyFill="1" applyBorder="1"/>
    <xf numFmtId="3" fontId="0" fillId="0" borderId="10" xfId="0" applyNumberFormat="1" applyBorder="1"/>
    <xf numFmtId="3" fontId="15" fillId="0" borderId="10" xfId="0" applyNumberFormat="1" applyFont="1" applyBorder="1"/>
    <xf numFmtId="0" fontId="2" fillId="0" borderId="1" xfId="0" applyFont="1" applyBorder="1"/>
    <xf numFmtId="10" fontId="2" fillId="0" borderId="0" xfId="0" applyNumberFormat="1" applyFont="1" applyBorder="1"/>
    <xf numFmtId="0" fontId="10" fillId="0" borderId="11" xfId="0" applyFont="1" applyBorder="1" applyAlignment="1">
      <alignment horizontal="left"/>
    </xf>
    <xf numFmtId="0" fontId="10" fillId="0" borderId="11" xfId="0" applyFont="1" applyFill="1" applyBorder="1"/>
    <xf numFmtId="3" fontId="24" fillId="0" borderId="11" xfId="0" applyNumberFormat="1" applyFont="1" applyBorder="1"/>
    <xf numFmtId="3" fontId="10" fillId="0" borderId="11" xfId="0" applyNumberFormat="1" applyFont="1" applyBorder="1"/>
    <xf numFmtId="0" fontId="10" fillId="0" borderId="0" xfId="0" applyFont="1" applyBorder="1"/>
    <xf numFmtId="10" fontId="10" fillId="0" borderId="0" xfId="0" applyNumberFormat="1" applyFont="1" applyBorder="1"/>
    <xf numFmtId="0" fontId="25" fillId="0" borderId="5" xfId="0" applyFont="1" applyBorder="1" applyAlignment="1">
      <alignment horizontal="left"/>
    </xf>
    <xf numFmtId="0" fontId="25" fillId="0" borderId="6" xfId="0" applyFont="1" applyBorder="1" applyAlignment="1"/>
    <xf numFmtId="9" fontId="0" fillId="0" borderId="6" xfId="0" applyNumberFormat="1" applyBorder="1" applyAlignment="1">
      <alignment horizontal="center"/>
    </xf>
    <xf numFmtId="9" fontId="5" fillId="0" borderId="1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left"/>
    </xf>
    <xf numFmtId="0" fontId="0" fillId="0" borderId="6" xfId="0" applyBorder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3" fontId="10" fillId="0" borderId="2" xfId="0" applyNumberFormat="1" applyFont="1" applyBorder="1"/>
    <xf numFmtId="3" fontId="7" fillId="0" borderId="1" xfId="0" applyNumberFormat="1" applyFont="1" applyBorder="1"/>
    <xf numFmtId="3" fontId="8" fillId="0" borderId="10" xfId="0" applyNumberFormat="1" applyFont="1" applyBorder="1"/>
    <xf numFmtId="3" fontId="28" fillId="0" borderId="2" xfId="0" applyNumberFormat="1" applyFont="1" applyBorder="1"/>
    <xf numFmtId="3" fontId="29" fillId="0" borderId="2" xfId="0" applyNumberFormat="1" applyFont="1" applyBorder="1"/>
    <xf numFmtId="3" fontId="3" fillId="0" borderId="2" xfId="0" applyNumberFormat="1" applyFont="1" applyBorder="1"/>
    <xf numFmtId="3" fontId="13" fillId="0" borderId="10" xfId="0" applyNumberFormat="1" applyFont="1" applyBorder="1"/>
    <xf numFmtId="3" fontId="8" fillId="0" borderId="0" xfId="0" applyNumberFormat="1" applyFont="1" applyBorder="1" applyAlignment="1">
      <alignment horizontal="center"/>
    </xf>
    <xf numFmtId="0" fontId="9" fillId="0" borderId="0" xfId="0" applyFont="1"/>
    <xf numFmtId="3" fontId="14" fillId="0" borderId="2" xfId="0" applyNumberFormat="1" applyFont="1" applyBorder="1" applyAlignment="1">
      <alignment horizontal="right"/>
    </xf>
    <xf numFmtId="3" fontId="9" fillId="0" borderId="2" xfId="0" applyNumberFormat="1" applyFont="1" applyBorder="1"/>
    <xf numFmtId="0" fontId="9" fillId="0" borderId="2" xfId="0" applyFont="1" applyBorder="1"/>
    <xf numFmtId="3" fontId="33" fillId="0" borderId="2" xfId="0" applyNumberFormat="1" applyFont="1" applyBorder="1"/>
    <xf numFmtId="0" fontId="33" fillId="0" borderId="2" xfId="0" applyFont="1" applyBorder="1"/>
    <xf numFmtId="3" fontId="11" fillId="0" borderId="2" xfId="0" applyNumberFormat="1" applyFont="1" applyBorder="1"/>
    <xf numFmtId="3" fontId="26" fillId="0" borderId="2" xfId="0" applyNumberFormat="1" applyFont="1" applyBorder="1"/>
    <xf numFmtId="3" fontId="27" fillId="0" borderId="2" xfId="0" applyNumberFormat="1" applyFont="1" applyBorder="1"/>
    <xf numFmtId="3" fontId="27" fillId="0" borderId="12" xfId="0" applyNumberFormat="1" applyFont="1" applyBorder="1"/>
    <xf numFmtId="0" fontId="35" fillId="0" borderId="0" xfId="0" applyFont="1"/>
    <xf numFmtId="0" fontId="36" fillId="0" borderId="0" xfId="0" applyFont="1"/>
    <xf numFmtId="10" fontId="21" fillId="0" borderId="0" xfId="0" applyNumberFormat="1" applyFont="1" applyBorder="1"/>
    <xf numFmtId="0" fontId="21" fillId="0" borderId="5" xfId="0" applyFont="1" applyBorder="1"/>
    <xf numFmtId="0" fontId="4" fillId="0" borderId="6" xfId="0" applyFont="1" applyBorder="1"/>
    <xf numFmtId="0" fontId="21" fillId="0" borderId="6" xfId="0" applyFont="1" applyBorder="1"/>
    <xf numFmtId="0" fontId="23" fillId="0" borderId="6" xfId="0" applyFont="1" applyBorder="1"/>
    <xf numFmtId="0" fontId="0" fillId="0" borderId="9" xfId="0" applyBorder="1"/>
    <xf numFmtId="0" fontId="32" fillId="0" borderId="5" xfId="0" applyFont="1" applyBorder="1"/>
    <xf numFmtId="0" fontId="10" fillId="0" borderId="6" xfId="0" applyFont="1" applyBorder="1"/>
    <xf numFmtId="10" fontId="10" fillId="0" borderId="6" xfId="0" applyNumberFormat="1" applyFont="1" applyBorder="1"/>
    <xf numFmtId="10" fontId="21" fillId="0" borderId="6" xfId="0" applyNumberFormat="1" applyFont="1" applyBorder="1"/>
    <xf numFmtId="165" fontId="10" fillId="0" borderId="6" xfId="0" applyNumberFormat="1" applyFont="1" applyBorder="1"/>
    <xf numFmtId="0" fontId="7" fillId="0" borderId="9" xfId="0" applyFont="1" applyBorder="1"/>
    <xf numFmtId="0" fontId="0" fillId="0" borderId="3" xfId="0" applyBorder="1" applyAlignment="1">
      <alignment horizontal="center"/>
    </xf>
    <xf numFmtId="0" fontId="8" fillId="0" borderId="3" xfId="0" applyFont="1" applyBorder="1"/>
    <xf numFmtId="3" fontId="8" fillId="0" borderId="9" xfId="0" applyNumberFormat="1" applyFont="1" applyBorder="1"/>
    <xf numFmtId="3" fontId="8" fillId="0" borderId="13" xfId="0" applyNumberFormat="1" applyFont="1" applyBorder="1"/>
    <xf numFmtId="0" fontId="0" fillId="0" borderId="3" xfId="0" applyBorder="1"/>
    <xf numFmtId="0" fontId="13" fillId="0" borderId="3" xfId="0" applyFont="1" applyBorder="1"/>
    <xf numFmtId="0" fontId="0" fillId="0" borderId="5" xfId="0" applyBorder="1"/>
    <xf numFmtId="0" fontId="2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4" xfId="0" applyFont="1" applyBorder="1"/>
    <xf numFmtId="0" fontId="0" fillId="0" borderId="13" xfId="0" applyBorder="1"/>
    <xf numFmtId="0" fontId="2" fillId="0" borderId="2" xfId="0" applyFont="1" applyBorder="1" applyAlignment="1">
      <alignment wrapText="1"/>
    </xf>
    <xf numFmtId="4" fontId="37" fillId="0" borderId="2" xfId="0" applyNumberFormat="1" applyFont="1" applyBorder="1" applyAlignment="1">
      <alignment horizontal="center"/>
    </xf>
    <xf numFmtId="10" fontId="37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8" fontId="3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8" fillId="0" borderId="2" xfId="0" applyNumberFormat="1" applyFon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8" fontId="0" fillId="0" borderId="0" xfId="0" applyNumberFormat="1" applyBorder="1"/>
    <xf numFmtId="0" fontId="39" fillId="0" borderId="0" xfId="0" applyFont="1" applyBorder="1"/>
    <xf numFmtId="0" fontId="2" fillId="0" borderId="0" xfId="0" applyFont="1" applyBorder="1"/>
    <xf numFmtId="0" fontId="22" fillId="0" borderId="0" xfId="0" applyFont="1" applyBorder="1"/>
    <xf numFmtId="0" fontId="25" fillId="0" borderId="0" xfId="0" applyFont="1" applyBorder="1" applyAlignment="1">
      <alignment horizontal="left"/>
    </xf>
    <xf numFmtId="0" fontId="22" fillId="0" borderId="0" xfId="0" applyFont="1"/>
    <xf numFmtId="0" fontId="25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36" fillId="0" borderId="0" xfId="0" applyFont="1" applyBorder="1"/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Fill="1" applyBorder="1"/>
    <xf numFmtId="3" fontId="37" fillId="0" borderId="0" xfId="0" applyNumberFormat="1" applyFont="1" applyFill="1" applyBorder="1"/>
    <xf numFmtId="0" fontId="2" fillId="0" borderId="0" xfId="0" applyFont="1" applyFill="1" applyBorder="1"/>
    <xf numFmtId="10" fontId="37" fillId="0" borderId="0" xfId="0" applyNumberFormat="1" applyFont="1" applyFill="1" applyBorder="1"/>
    <xf numFmtId="3" fontId="0" fillId="0" borderId="0" xfId="0" applyNumberFormat="1" applyFill="1" applyBorder="1"/>
    <xf numFmtId="2" fontId="22" fillId="0" borderId="0" xfId="0" applyNumberFormat="1" applyFont="1" applyFill="1" applyBorder="1"/>
    <xf numFmtId="3" fontId="0" fillId="0" borderId="0" xfId="0" applyNumberFormat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4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12" xfId="0" applyFont="1" applyBorder="1" applyAlignment="1">
      <alignment horizontal="center" shrinkToFit="1"/>
    </xf>
    <xf numFmtId="3" fontId="3" fillId="0" borderId="0" xfId="0" applyNumberFormat="1" applyFont="1" applyBorder="1"/>
    <xf numFmtId="3" fontId="3" fillId="0" borderId="4" xfId="0" applyNumberFormat="1" applyFont="1" applyBorder="1"/>
    <xf numFmtId="0" fontId="39" fillId="0" borderId="0" xfId="0" applyFont="1"/>
    <xf numFmtId="165" fontId="3" fillId="0" borderId="2" xfId="0" applyNumberFormat="1" applyFont="1" applyBorder="1"/>
    <xf numFmtId="165" fontId="3" fillId="0" borderId="0" xfId="0" applyNumberFormat="1" applyFont="1" applyBorder="1"/>
    <xf numFmtId="0" fontId="3" fillId="0" borderId="0" xfId="0" applyFont="1" applyBorder="1"/>
    <xf numFmtId="165" fontId="4" fillId="0" borderId="0" xfId="0" applyNumberFormat="1" applyFont="1" applyBorder="1"/>
    <xf numFmtId="0" fontId="3" fillId="0" borderId="6" xfId="0" applyFont="1" applyBorder="1"/>
    <xf numFmtId="3" fontId="39" fillId="0" borderId="10" xfId="0" applyNumberFormat="1" applyFont="1" applyBorder="1"/>
    <xf numFmtId="0" fontId="25" fillId="0" borderId="3" xfId="0" applyFont="1" applyBorder="1"/>
    <xf numFmtId="3" fontId="41" fillId="2" borderId="2" xfId="0" applyNumberFormat="1" applyFont="1" applyFill="1" applyBorder="1"/>
    <xf numFmtId="3" fontId="10" fillId="0" borderId="3" xfId="0" applyNumberFormat="1" applyFont="1" applyBorder="1"/>
    <xf numFmtId="3" fontId="28" fillId="0" borderId="3" xfId="0" applyNumberFormat="1" applyFont="1" applyBorder="1"/>
    <xf numFmtId="3" fontId="29" fillId="0" borderId="0" xfId="0" applyNumberFormat="1" applyFont="1" applyBorder="1"/>
    <xf numFmtId="3" fontId="2" fillId="0" borderId="0" xfId="0" applyNumberFormat="1" applyFont="1"/>
    <xf numFmtId="0" fontId="0" fillId="0" borderId="0" xfId="0" applyAlignment="1">
      <alignment horizontal="center"/>
    </xf>
    <xf numFmtId="3" fontId="7" fillId="0" borderId="9" xfId="0" applyNumberFormat="1" applyFont="1" applyBorder="1"/>
    <xf numFmtId="10" fontId="7" fillId="0" borderId="9" xfId="0" applyNumberFormat="1" applyFont="1" applyBorder="1"/>
    <xf numFmtId="10" fontId="30" fillId="0" borderId="2" xfId="0" applyNumberFormat="1" applyFont="1" applyBorder="1"/>
    <xf numFmtId="10" fontId="31" fillId="0" borderId="2" xfId="0" applyNumberFormat="1" applyFont="1" applyBorder="1"/>
    <xf numFmtId="0" fontId="4" fillId="0" borderId="10" xfId="0" applyFont="1" applyBorder="1" applyAlignment="1">
      <alignment horizontal="center" wrapText="1"/>
    </xf>
    <xf numFmtId="10" fontId="22" fillId="0" borderId="2" xfId="0" applyNumberFormat="1" applyFont="1" applyBorder="1"/>
    <xf numFmtId="10" fontId="21" fillId="0" borderId="2" xfId="0" applyNumberFormat="1" applyFont="1" applyBorder="1"/>
    <xf numFmtId="3" fontId="10" fillId="0" borderId="2" xfId="0" applyNumberFormat="1" applyFont="1" applyBorder="1" applyAlignment="1">
      <alignment horizontal="right"/>
    </xf>
    <xf numFmtId="165" fontId="12" fillId="0" borderId="2" xfId="0" applyNumberFormat="1" applyFont="1" applyBorder="1"/>
    <xf numFmtId="0" fontId="7" fillId="0" borderId="14" xfId="0" applyFont="1" applyBorder="1"/>
    <xf numFmtId="3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" fontId="33" fillId="0" borderId="0" xfId="0" applyNumberFormat="1" applyFont="1" applyBorder="1" applyAlignment="1">
      <alignment horizontal="left"/>
    </xf>
    <xf numFmtId="169" fontId="33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workbookViewId="0">
      <selection activeCell="G14" sqref="G14"/>
    </sheetView>
  </sheetViews>
  <sheetFormatPr defaultRowHeight="12.75" x14ac:dyDescent="0.2"/>
  <cols>
    <col min="1" max="1" width="12" customWidth="1"/>
    <col min="3" max="3" width="25.85546875" customWidth="1"/>
    <col min="4" max="4" width="11" customWidth="1"/>
    <col min="5" max="5" width="11.140625" customWidth="1"/>
    <col min="6" max="6" width="10.28515625" customWidth="1"/>
    <col min="7" max="7" width="12.140625" customWidth="1"/>
    <col min="8" max="8" width="9.85546875" customWidth="1"/>
    <col min="9" max="9" width="14.28515625" customWidth="1"/>
    <col min="10" max="10" width="36.140625" customWidth="1"/>
    <col min="11" max="11" width="16.85546875" customWidth="1"/>
    <col min="12" max="12" width="30.85546875" customWidth="1"/>
    <col min="13" max="13" width="11.7109375" customWidth="1"/>
    <col min="14" max="14" width="11" customWidth="1"/>
    <col min="15" max="15" width="12.85546875" customWidth="1"/>
  </cols>
  <sheetData>
    <row r="1" spans="1:15" x14ac:dyDescent="0.2">
      <c r="C1" s="144" t="s">
        <v>136</v>
      </c>
      <c r="D1" s="144"/>
      <c r="E1" s="144"/>
    </row>
    <row r="2" spans="1:15" x14ac:dyDescent="0.2">
      <c r="C2" s="144" t="s">
        <v>137</v>
      </c>
      <c r="D2" s="144"/>
      <c r="E2" s="144"/>
    </row>
    <row r="3" spans="1:15" x14ac:dyDescent="0.2">
      <c r="D3" s="144"/>
      <c r="E3" s="144"/>
    </row>
    <row r="4" spans="1:15" x14ac:dyDescent="0.2">
      <c r="C4" s="3" t="s">
        <v>134</v>
      </c>
      <c r="D4" s="144"/>
      <c r="E4" s="144"/>
    </row>
    <row r="5" spans="1:15" x14ac:dyDescent="0.2">
      <c r="C5" s="1" t="s">
        <v>135</v>
      </c>
      <c r="M5" s="8"/>
    </row>
    <row r="6" spans="1:15" x14ac:dyDescent="0.2">
      <c r="C6" s="1"/>
      <c r="M6" s="8"/>
    </row>
    <row r="7" spans="1:15" x14ac:dyDescent="0.2">
      <c r="E7" s="1"/>
      <c r="F7" s="1"/>
      <c r="G7" s="1"/>
      <c r="H7" s="1"/>
      <c r="M7" s="16"/>
    </row>
    <row r="8" spans="1:15" ht="12.75" customHeight="1" x14ac:dyDescent="0.25">
      <c r="A8" s="192" t="s">
        <v>156</v>
      </c>
      <c r="B8" s="192"/>
      <c r="C8" s="192"/>
      <c r="D8" s="192"/>
      <c r="E8" s="192"/>
      <c r="F8" s="192"/>
      <c r="G8" s="192"/>
      <c r="H8" s="177"/>
    </row>
    <row r="9" spans="1:15" x14ac:dyDescent="0.2">
      <c r="H9" s="156"/>
    </row>
    <row r="10" spans="1:15" x14ac:dyDescent="0.2">
      <c r="B10" s="2"/>
      <c r="I10" s="1"/>
    </row>
    <row r="11" spans="1:15" ht="36" x14ac:dyDescent="0.2">
      <c r="A11" s="1"/>
      <c r="B11" s="118"/>
      <c r="C11" s="161" t="s">
        <v>0</v>
      </c>
      <c r="D11" s="160" t="s">
        <v>1</v>
      </c>
      <c r="E11" s="159" t="s">
        <v>2</v>
      </c>
      <c r="F11" s="158" t="s">
        <v>3</v>
      </c>
      <c r="G11" s="158" t="s">
        <v>4</v>
      </c>
      <c r="H11" s="4"/>
      <c r="I11" s="79"/>
      <c r="J11" s="16"/>
      <c r="N11" s="4"/>
      <c r="O11" s="79"/>
    </row>
    <row r="12" spans="1:15" ht="24" x14ac:dyDescent="0.2">
      <c r="A12" s="160" t="s">
        <v>157</v>
      </c>
      <c r="B12" s="6"/>
      <c r="C12" s="7"/>
      <c r="D12" s="8"/>
      <c r="E12" s="8"/>
      <c r="F12" s="119"/>
      <c r="G12" s="112"/>
      <c r="H12" s="9"/>
      <c r="L12" s="8"/>
      <c r="M12" s="8"/>
    </row>
    <row r="13" spans="1:15" x14ac:dyDescent="0.2">
      <c r="A13" s="5"/>
      <c r="B13" s="11" t="s">
        <v>138</v>
      </c>
      <c r="C13" s="12"/>
      <c r="D13" s="124"/>
      <c r="E13" s="123"/>
      <c r="F13" s="13"/>
      <c r="G13" s="120"/>
      <c r="H13" s="14"/>
      <c r="J13" s="16"/>
      <c r="K13" s="16"/>
      <c r="L13" s="16"/>
      <c r="M13" s="16"/>
    </row>
    <row r="14" spans="1:15" ht="15" x14ac:dyDescent="0.2">
      <c r="A14" s="10" t="s">
        <v>140</v>
      </c>
      <c r="B14" s="12"/>
      <c r="C14" s="53" t="s">
        <v>147</v>
      </c>
      <c r="D14" s="85">
        <v>1600</v>
      </c>
      <c r="E14" s="81"/>
      <c r="F14" s="172">
        <v>1900</v>
      </c>
      <c r="G14" s="141" t="s">
        <v>144</v>
      </c>
      <c r="J14" s="9"/>
      <c r="K14" s="9"/>
      <c r="L14" s="16"/>
    </row>
    <row r="15" spans="1:15" x14ac:dyDescent="0.2">
      <c r="A15" s="5"/>
      <c r="B15" s="12"/>
      <c r="C15" s="53" t="s">
        <v>148</v>
      </c>
      <c r="D15" s="85">
        <v>150</v>
      </c>
      <c r="E15" s="81"/>
      <c r="F15" s="27">
        <f t="shared" ref="F15:F20" si="0">D15</f>
        <v>150</v>
      </c>
      <c r="G15" s="171"/>
      <c r="H15" s="14"/>
      <c r="J15" s="141"/>
      <c r="K15" s="16"/>
      <c r="L15" s="16"/>
    </row>
    <row r="16" spans="1:15" x14ac:dyDescent="0.2">
      <c r="A16" s="5"/>
      <c r="B16" s="12"/>
      <c r="C16" s="53" t="s">
        <v>149</v>
      </c>
      <c r="D16" s="85">
        <v>80</v>
      </c>
      <c r="E16" s="81"/>
      <c r="F16" s="27">
        <v>150</v>
      </c>
      <c r="G16" s="113"/>
      <c r="H16" s="14"/>
      <c r="J16" s="142"/>
      <c r="K16" s="188"/>
      <c r="L16" s="16"/>
    </row>
    <row r="17" spans="1:12" x14ac:dyDescent="0.2">
      <c r="A17" s="5"/>
      <c r="B17" s="12"/>
      <c r="C17" s="53" t="s">
        <v>150</v>
      </c>
      <c r="D17" s="85">
        <v>50</v>
      </c>
      <c r="E17" s="81"/>
      <c r="F17" s="27">
        <f t="shared" si="0"/>
        <v>50</v>
      </c>
      <c r="G17" s="113"/>
      <c r="H17" s="14"/>
      <c r="J17" s="142"/>
      <c r="K17" s="189"/>
      <c r="L17" s="16"/>
    </row>
    <row r="18" spans="1:12" x14ac:dyDescent="0.2">
      <c r="A18" s="5"/>
      <c r="B18" s="12"/>
      <c r="C18" s="53" t="s">
        <v>151</v>
      </c>
      <c r="D18" s="85">
        <v>15</v>
      </c>
      <c r="E18" s="81"/>
      <c r="F18" s="27">
        <f t="shared" si="0"/>
        <v>15</v>
      </c>
      <c r="G18" s="113"/>
      <c r="H18" s="14"/>
      <c r="J18" s="142"/>
      <c r="K18" s="190"/>
      <c r="L18" s="16"/>
    </row>
    <row r="19" spans="1:12" x14ac:dyDescent="0.2">
      <c r="A19" s="5"/>
      <c r="B19" s="12"/>
      <c r="C19" s="53" t="s">
        <v>152</v>
      </c>
      <c r="D19" s="85">
        <v>0</v>
      </c>
      <c r="E19" s="81"/>
      <c r="F19" s="27">
        <v>350</v>
      </c>
      <c r="G19" s="113"/>
      <c r="H19" s="14"/>
      <c r="J19" s="142"/>
      <c r="K19" s="191"/>
      <c r="L19" s="16"/>
    </row>
    <row r="20" spans="1:12" x14ac:dyDescent="0.2">
      <c r="A20" s="5"/>
      <c r="B20" s="12"/>
      <c r="C20" s="53" t="s">
        <v>153</v>
      </c>
      <c r="D20" s="85">
        <v>50</v>
      </c>
      <c r="E20" s="81"/>
      <c r="F20" s="27">
        <f t="shared" si="0"/>
        <v>50</v>
      </c>
      <c r="G20" s="113"/>
      <c r="H20" s="14"/>
      <c r="J20" s="16"/>
      <c r="K20" s="16"/>
      <c r="L20" s="16"/>
    </row>
    <row r="21" spans="1:12" x14ac:dyDescent="0.2">
      <c r="A21" s="5"/>
      <c r="B21" s="24" t="s">
        <v>143</v>
      </c>
      <c r="C21" s="12"/>
      <c r="D21" s="85"/>
      <c r="E21" s="80">
        <f>SUM(D14:D20)</f>
        <v>1945</v>
      </c>
      <c r="F21" s="25"/>
      <c r="G21" s="83">
        <f>SUM(F14:F20)</f>
        <v>2665</v>
      </c>
      <c r="H21" s="14"/>
    </row>
    <row r="22" spans="1:12" x14ac:dyDescent="0.2">
      <c r="A22" s="5"/>
      <c r="B22" s="68"/>
      <c r="C22" s="14"/>
      <c r="D22" s="162"/>
      <c r="E22" s="173"/>
      <c r="F22" s="25"/>
      <c r="G22" s="174"/>
      <c r="H22" s="14"/>
    </row>
    <row r="23" spans="1:12" x14ac:dyDescent="0.2">
      <c r="A23" s="26" t="s">
        <v>141</v>
      </c>
      <c r="B23" s="23" t="s">
        <v>14</v>
      </c>
      <c r="D23" s="85"/>
      <c r="F23" s="84">
        <f>D23</f>
        <v>0</v>
      </c>
      <c r="G23" s="174"/>
      <c r="H23" s="14"/>
    </row>
    <row r="24" spans="1:12" x14ac:dyDescent="0.2">
      <c r="A24" s="5"/>
      <c r="B24" s="22" t="s">
        <v>142</v>
      </c>
      <c r="D24" s="162"/>
      <c r="E24" s="176">
        <f>D23+D24</f>
        <v>0</v>
      </c>
      <c r="F24" s="175"/>
      <c r="G24" s="174">
        <f>SUM(F22+F23)</f>
        <v>0</v>
      </c>
      <c r="H24" s="14"/>
    </row>
    <row r="25" spans="1:12" x14ac:dyDescent="0.2">
      <c r="A25" s="5"/>
      <c r="B25" s="14"/>
      <c r="C25" s="14"/>
      <c r="D25" s="162"/>
      <c r="E25" s="18"/>
      <c r="F25" s="19"/>
      <c r="G25" s="113"/>
      <c r="H25" s="14"/>
    </row>
    <row r="26" spans="1:12" x14ac:dyDescent="0.2">
      <c r="A26" s="5"/>
      <c r="B26" s="11" t="s">
        <v>19</v>
      </c>
      <c r="C26" s="12"/>
      <c r="D26" s="163"/>
      <c r="E26" s="121"/>
      <c r="F26" s="87"/>
      <c r="G26" s="122"/>
      <c r="H26" s="14"/>
    </row>
    <row r="27" spans="1:12" x14ac:dyDescent="0.2">
      <c r="A27" s="26" t="s">
        <v>18</v>
      </c>
      <c r="B27" s="12"/>
      <c r="C27" s="12" t="s">
        <v>21</v>
      </c>
      <c r="D27" s="85">
        <v>350</v>
      </c>
      <c r="E27" s="18"/>
      <c r="F27" s="27">
        <f>D27</f>
        <v>350</v>
      </c>
      <c r="G27" s="114"/>
      <c r="H27" s="14"/>
    </row>
    <row r="28" spans="1:12" x14ac:dyDescent="0.2">
      <c r="A28" s="5"/>
      <c r="B28" s="12"/>
      <c r="C28" s="12" t="s">
        <v>23</v>
      </c>
      <c r="D28" s="85">
        <v>80</v>
      </c>
      <c r="E28" s="18"/>
      <c r="F28" s="27">
        <f>D28</f>
        <v>80</v>
      </c>
      <c r="G28" s="114"/>
      <c r="H28" s="14"/>
    </row>
    <row r="29" spans="1:12" x14ac:dyDescent="0.2">
      <c r="A29" s="5"/>
      <c r="B29" s="12"/>
      <c r="C29" s="12" t="s">
        <v>24</v>
      </c>
      <c r="D29" s="85">
        <v>350</v>
      </c>
      <c r="E29" s="18"/>
      <c r="F29" s="27">
        <f>D29</f>
        <v>350</v>
      </c>
      <c r="G29" s="114"/>
      <c r="H29" s="14"/>
    </row>
    <row r="30" spans="1:12" x14ac:dyDescent="0.2">
      <c r="A30" s="5"/>
      <c r="B30" s="12"/>
      <c r="C30" s="12" t="s">
        <v>25</v>
      </c>
      <c r="D30" s="85">
        <v>30</v>
      </c>
      <c r="E30" s="18"/>
      <c r="F30" s="27">
        <f>D30</f>
        <v>30</v>
      </c>
      <c r="G30" s="114"/>
      <c r="H30" s="14"/>
    </row>
    <row r="31" spans="1:12" x14ac:dyDescent="0.2">
      <c r="A31" s="5"/>
      <c r="B31" s="12"/>
      <c r="C31" s="12" t="s">
        <v>28</v>
      </c>
      <c r="D31" s="85">
        <v>100</v>
      </c>
      <c r="E31" s="18"/>
      <c r="F31" s="27">
        <f>D31</f>
        <v>100</v>
      </c>
      <c r="G31" s="114"/>
      <c r="H31" s="14"/>
    </row>
    <row r="32" spans="1:12" x14ac:dyDescent="0.2">
      <c r="A32" s="5"/>
      <c r="B32" s="12"/>
      <c r="C32" s="12"/>
      <c r="D32" s="85"/>
      <c r="E32" s="18"/>
      <c r="F32" s="27"/>
      <c r="G32" s="115"/>
      <c r="H32" s="14"/>
    </row>
    <row r="33" spans="1:8" x14ac:dyDescent="0.2">
      <c r="A33" s="5"/>
      <c r="B33" s="22" t="s">
        <v>31</v>
      </c>
      <c r="C33" s="12"/>
      <c r="D33" s="85"/>
      <c r="E33" s="17">
        <f>SUM(D27:D31)</f>
        <v>910</v>
      </c>
      <c r="F33" s="82"/>
      <c r="G33" s="29">
        <f>SUM(F27:F31)</f>
        <v>910</v>
      </c>
      <c r="H33" s="14"/>
    </row>
    <row r="34" spans="1:8" x14ac:dyDescent="0.2">
      <c r="A34" s="5"/>
      <c r="D34" s="164"/>
      <c r="G34" s="116"/>
      <c r="H34" s="14"/>
    </row>
    <row r="35" spans="1:8" x14ac:dyDescent="0.2">
      <c r="A35" s="5"/>
      <c r="B35" s="11" t="s">
        <v>34</v>
      </c>
      <c r="C35" s="12"/>
      <c r="D35" s="163"/>
      <c r="E35" s="13"/>
      <c r="F35" s="30"/>
      <c r="G35" s="117"/>
      <c r="H35" s="14"/>
    </row>
    <row r="36" spans="1:8" x14ac:dyDescent="0.2">
      <c r="A36" s="5"/>
      <c r="B36" s="12"/>
      <c r="C36" s="12" t="s">
        <v>37</v>
      </c>
      <c r="D36" s="85">
        <v>300</v>
      </c>
      <c r="E36" s="18"/>
      <c r="F36" s="27">
        <v>450</v>
      </c>
      <c r="G36" s="33"/>
      <c r="H36" s="14"/>
    </row>
    <row r="37" spans="1:8" x14ac:dyDescent="0.2">
      <c r="A37" s="26" t="s">
        <v>36</v>
      </c>
      <c r="B37" s="12"/>
      <c r="C37" s="12" t="s">
        <v>39</v>
      </c>
      <c r="D37" s="85">
        <v>75</v>
      </c>
      <c r="E37" s="18"/>
      <c r="F37" s="27">
        <v>100</v>
      </c>
      <c r="G37" s="33"/>
      <c r="H37" s="14"/>
    </row>
    <row r="38" spans="1:8" x14ac:dyDescent="0.2">
      <c r="A38" s="5"/>
      <c r="B38" s="12"/>
      <c r="C38" s="12" t="s">
        <v>41</v>
      </c>
      <c r="D38" s="85">
        <v>40</v>
      </c>
      <c r="E38" s="18"/>
      <c r="F38" s="27">
        <v>60</v>
      </c>
      <c r="G38" s="33"/>
      <c r="H38" s="14"/>
    </row>
    <row r="39" spans="1:8" x14ac:dyDescent="0.2">
      <c r="A39" s="5"/>
      <c r="B39" s="12"/>
      <c r="C39" s="12" t="s">
        <v>42</v>
      </c>
      <c r="D39" s="85">
        <v>145</v>
      </c>
      <c r="E39" s="18"/>
      <c r="F39" s="27">
        <v>175</v>
      </c>
      <c r="G39" s="33"/>
      <c r="H39" s="14"/>
    </row>
    <row r="40" spans="1:8" x14ac:dyDescent="0.2">
      <c r="A40" s="5"/>
      <c r="B40" s="22" t="s">
        <v>44</v>
      </c>
      <c r="C40" s="12"/>
      <c r="D40" s="85"/>
      <c r="E40" s="17">
        <f>SUM($D36:D39)</f>
        <v>560</v>
      </c>
      <c r="F40" s="86"/>
      <c r="G40" s="34">
        <f>SUM(F36:F39)</f>
        <v>785</v>
      </c>
      <c r="H40" s="14"/>
    </row>
    <row r="41" spans="1:8" x14ac:dyDescent="0.2">
      <c r="A41" s="5"/>
      <c r="B41" s="14"/>
      <c r="C41" s="14"/>
      <c r="D41" s="162"/>
      <c r="E41" s="33"/>
      <c r="F41" s="30"/>
      <c r="G41" s="15"/>
      <c r="H41" s="14"/>
    </row>
    <row r="42" spans="1:8" x14ac:dyDescent="0.2">
      <c r="A42" s="5"/>
      <c r="B42" s="11" t="s">
        <v>47</v>
      </c>
      <c r="C42" s="12"/>
      <c r="D42" s="85"/>
      <c r="E42" s="18"/>
      <c r="F42" s="30"/>
      <c r="G42" s="15"/>
      <c r="H42" s="14"/>
    </row>
    <row r="43" spans="1:8" x14ac:dyDescent="0.2">
      <c r="A43" s="5"/>
      <c r="B43" s="12"/>
      <c r="C43" s="12" t="s">
        <v>50</v>
      </c>
      <c r="D43" s="85">
        <v>150</v>
      </c>
      <c r="E43" s="18"/>
      <c r="F43" s="27">
        <f>D43</f>
        <v>150</v>
      </c>
      <c r="G43" s="15"/>
      <c r="H43" s="14"/>
    </row>
    <row r="44" spans="1:8" x14ac:dyDescent="0.2">
      <c r="A44" s="26" t="s">
        <v>49</v>
      </c>
      <c r="B44" s="12"/>
      <c r="C44" s="12" t="s">
        <v>51</v>
      </c>
      <c r="D44" s="85">
        <v>175</v>
      </c>
      <c r="E44" s="18"/>
      <c r="F44" s="27">
        <f>D44</f>
        <v>175</v>
      </c>
      <c r="G44" s="15"/>
      <c r="H44" s="14"/>
    </row>
    <row r="45" spans="1:8" x14ac:dyDescent="0.2">
      <c r="A45" s="5"/>
      <c r="B45" s="22" t="s">
        <v>52</v>
      </c>
      <c r="C45" s="12"/>
      <c r="D45" s="85"/>
      <c r="E45" s="17">
        <f>SUM(D43:D44)</f>
        <v>325</v>
      </c>
      <c r="F45" s="19"/>
      <c r="G45" s="29">
        <f>SUM(F43:F44)</f>
        <v>325</v>
      </c>
      <c r="H45" s="14"/>
    </row>
    <row r="46" spans="1:8" x14ac:dyDescent="0.2">
      <c r="A46" s="5"/>
      <c r="B46" s="14"/>
      <c r="C46" s="14"/>
      <c r="D46" s="162"/>
      <c r="E46" s="18"/>
      <c r="F46" s="19"/>
      <c r="G46" s="15"/>
      <c r="H46" s="14"/>
    </row>
    <row r="47" spans="1:8" x14ac:dyDescent="0.2">
      <c r="A47" s="5"/>
      <c r="B47" s="11" t="s">
        <v>53</v>
      </c>
      <c r="C47" s="12"/>
      <c r="D47" s="85"/>
      <c r="E47" s="18"/>
      <c r="F47" s="19"/>
      <c r="G47" s="15"/>
      <c r="H47" s="14"/>
    </row>
    <row r="48" spans="1:8" x14ac:dyDescent="0.2">
      <c r="A48" s="5"/>
      <c r="B48" s="12"/>
      <c r="C48" s="12" t="s">
        <v>57</v>
      </c>
      <c r="D48" s="85">
        <v>500</v>
      </c>
      <c r="E48" s="18"/>
      <c r="F48" s="27">
        <v>650</v>
      </c>
      <c r="G48" s="15"/>
      <c r="H48" s="14"/>
    </row>
    <row r="49" spans="1:8" x14ac:dyDescent="0.2">
      <c r="A49" s="26" t="s">
        <v>56</v>
      </c>
      <c r="B49" s="12"/>
      <c r="C49" s="12" t="s">
        <v>59</v>
      </c>
      <c r="D49" s="85">
        <v>0</v>
      </c>
      <c r="E49" s="18"/>
      <c r="F49" s="27">
        <v>0</v>
      </c>
      <c r="G49" s="15"/>
      <c r="H49" s="14"/>
    </row>
    <row r="50" spans="1:8" x14ac:dyDescent="0.2">
      <c r="A50" s="5"/>
      <c r="B50" s="22" t="s">
        <v>61</v>
      </c>
      <c r="C50" s="12"/>
      <c r="D50" s="85"/>
      <c r="E50" s="17">
        <f>SUM(D48:D49)</f>
        <v>500</v>
      </c>
      <c r="F50" s="30"/>
      <c r="G50" s="29">
        <f>SUM(F48:F49)</f>
        <v>650</v>
      </c>
      <c r="H50" s="14"/>
    </row>
    <row r="51" spans="1:8" x14ac:dyDescent="0.2">
      <c r="A51" s="5"/>
      <c r="D51" s="164"/>
      <c r="E51" s="35"/>
      <c r="F51" s="36"/>
      <c r="G51" s="15"/>
      <c r="H51" s="14"/>
    </row>
    <row r="52" spans="1:8" x14ac:dyDescent="0.2">
      <c r="A52" s="5"/>
      <c r="B52" s="11" t="s">
        <v>63</v>
      </c>
      <c r="C52" s="12"/>
      <c r="D52" s="85"/>
      <c r="E52" s="18"/>
      <c r="F52" s="30"/>
      <c r="G52" s="15"/>
      <c r="H52" s="14"/>
    </row>
    <row r="53" spans="1:8" x14ac:dyDescent="0.2">
      <c r="A53" s="5"/>
      <c r="B53" s="12"/>
      <c r="C53" s="12" t="s">
        <v>65</v>
      </c>
      <c r="D53" s="85">
        <v>100</v>
      </c>
      <c r="E53" s="18"/>
      <c r="F53" s="27">
        <f>D53</f>
        <v>100</v>
      </c>
      <c r="G53" s="15"/>
      <c r="H53" s="14"/>
    </row>
    <row r="54" spans="1:8" x14ac:dyDescent="0.2">
      <c r="A54" s="26" t="s">
        <v>64</v>
      </c>
      <c r="B54" s="12"/>
      <c r="C54" s="12" t="s">
        <v>68</v>
      </c>
      <c r="D54" s="85">
        <v>50</v>
      </c>
      <c r="E54" s="18"/>
      <c r="F54" s="27">
        <f>D54</f>
        <v>50</v>
      </c>
      <c r="G54" s="15"/>
      <c r="H54" s="14"/>
    </row>
    <row r="55" spans="1:8" x14ac:dyDescent="0.2">
      <c r="A55" s="5"/>
      <c r="B55" s="12"/>
      <c r="C55" s="12" t="s">
        <v>12</v>
      </c>
      <c r="D55" s="85">
        <v>50</v>
      </c>
      <c r="E55" s="18"/>
      <c r="F55" s="27">
        <f>D55</f>
        <v>50</v>
      </c>
      <c r="G55" s="15"/>
      <c r="H55" s="14"/>
    </row>
    <row r="56" spans="1:8" x14ac:dyDescent="0.2">
      <c r="A56" s="5"/>
      <c r="B56" s="22" t="s">
        <v>71</v>
      </c>
      <c r="C56" s="12"/>
      <c r="D56" s="85"/>
      <c r="E56" s="17">
        <f>SUM(D53:D55)</f>
        <v>200</v>
      </c>
      <c r="F56" s="19"/>
      <c r="G56" s="34">
        <f>SUM(F53:F55)</f>
        <v>200</v>
      </c>
      <c r="H56" s="14"/>
    </row>
    <row r="57" spans="1:8" x14ac:dyDescent="0.2">
      <c r="A57" s="5"/>
      <c r="B57" s="14"/>
      <c r="C57" s="14"/>
      <c r="D57" s="162"/>
      <c r="E57" s="18"/>
      <c r="F57" s="19"/>
      <c r="G57" s="15"/>
      <c r="H57" s="14"/>
    </row>
    <row r="58" spans="1:8" x14ac:dyDescent="0.2">
      <c r="A58" s="5"/>
      <c r="B58" s="11" t="s">
        <v>74</v>
      </c>
      <c r="C58" s="12"/>
      <c r="D58" s="85"/>
      <c r="E58" s="18"/>
      <c r="F58" s="19"/>
      <c r="G58" s="116"/>
    </row>
    <row r="59" spans="1:8" x14ac:dyDescent="0.2">
      <c r="A59" s="5"/>
      <c r="B59" s="12"/>
      <c r="C59" s="12" t="s">
        <v>76</v>
      </c>
      <c r="D59" s="85">
        <v>50</v>
      </c>
      <c r="E59" s="18"/>
      <c r="F59" s="27">
        <v>50</v>
      </c>
      <c r="G59" s="15"/>
      <c r="H59" s="14"/>
    </row>
    <row r="60" spans="1:8" x14ac:dyDescent="0.2">
      <c r="A60" s="26" t="s">
        <v>75</v>
      </c>
      <c r="B60" s="12"/>
      <c r="C60" s="12" t="s">
        <v>78</v>
      </c>
      <c r="D60" s="85">
        <v>75</v>
      </c>
      <c r="E60" s="18"/>
      <c r="F60" s="27">
        <v>85</v>
      </c>
      <c r="G60" s="15"/>
      <c r="H60" s="14"/>
    </row>
    <row r="61" spans="1:8" x14ac:dyDescent="0.2">
      <c r="A61" s="5"/>
      <c r="B61" s="12"/>
      <c r="C61" s="12" t="s">
        <v>80</v>
      </c>
      <c r="D61" s="85">
        <v>40</v>
      </c>
      <c r="E61" s="18"/>
      <c r="F61" s="27">
        <v>30</v>
      </c>
      <c r="G61" s="15"/>
      <c r="H61" s="14"/>
    </row>
    <row r="62" spans="1:8" x14ac:dyDescent="0.2">
      <c r="A62" s="5"/>
      <c r="B62" s="22" t="s">
        <v>82</v>
      </c>
      <c r="C62" s="12"/>
      <c r="D62" s="85"/>
      <c r="E62" s="17">
        <f>SUM(D59:D61)</f>
        <v>165</v>
      </c>
      <c r="F62" s="87"/>
      <c r="G62" s="89">
        <f>SUM(F59:F61)</f>
        <v>165</v>
      </c>
      <c r="H62" s="45"/>
    </row>
    <row r="63" spans="1:8" x14ac:dyDescent="0.2">
      <c r="A63" s="5"/>
      <c r="D63" s="164"/>
      <c r="E63" s="35"/>
      <c r="F63" s="88"/>
      <c r="G63" s="15"/>
      <c r="H63" s="14"/>
    </row>
    <row r="64" spans="1:8" x14ac:dyDescent="0.2">
      <c r="A64" s="5"/>
      <c r="B64" s="11" t="s">
        <v>87</v>
      </c>
      <c r="C64" s="14"/>
      <c r="D64" s="162"/>
      <c r="E64" s="13"/>
      <c r="F64" s="19"/>
      <c r="G64" s="15"/>
      <c r="H64" s="14"/>
    </row>
    <row r="65" spans="1:14" x14ac:dyDescent="0.2">
      <c r="A65" s="26" t="s">
        <v>86</v>
      </c>
      <c r="B65" s="12"/>
      <c r="C65" s="12" t="s">
        <v>89</v>
      </c>
      <c r="D65" s="85">
        <v>0</v>
      </c>
      <c r="E65" s="18"/>
      <c r="F65" s="27">
        <v>0</v>
      </c>
      <c r="G65" s="15"/>
      <c r="H65" s="14"/>
    </row>
    <row r="66" spans="1:14" x14ac:dyDescent="0.2">
      <c r="B66" s="12"/>
      <c r="C66" s="12" t="s">
        <v>91</v>
      </c>
      <c r="D66" s="85">
        <v>500</v>
      </c>
      <c r="E66" s="18"/>
      <c r="F66" s="27">
        <v>300</v>
      </c>
      <c r="G66" s="15"/>
      <c r="H66" s="14"/>
    </row>
    <row r="67" spans="1:14" x14ac:dyDescent="0.2">
      <c r="A67" s="5"/>
      <c r="B67" s="12"/>
      <c r="C67" s="12" t="s">
        <v>93</v>
      </c>
      <c r="D67" s="85">
        <v>100</v>
      </c>
      <c r="E67" s="18"/>
      <c r="F67" s="27">
        <v>100</v>
      </c>
      <c r="G67" s="15"/>
      <c r="H67" s="14"/>
    </row>
    <row r="68" spans="1:14" x14ac:dyDescent="0.2">
      <c r="A68" s="5"/>
      <c r="B68" s="22" t="s">
        <v>95</v>
      </c>
      <c r="C68" s="12"/>
      <c r="D68" s="53"/>
      <c r="E68" s="17">
        <f>SUM(D65:D67)</f>
        <v>600</v>
      </c>
      <c r="F68" s="19"/>
      <c r="G68" s="34">
        <f>SUM(F65:F67)</f>
        <v>400</v>
      </c>
      <c r="H68" s="14"/>
    </row>
    <row r="69" spans="1:14" x14ac:dyDescent="0.2">
      <c r="A69" s="5"/>
      <c r="D69" s="164"/>
      <c r="G69" s="15"/>
      <c r="H69" s="14"/>
    </row>
    <row r="70" spans="1:14" x14ac:dyDescent="0.2">
      <c r="A70" s="52"/>
      <c r="D70" s="164"/>
      <c r="G70" s="15"/>
      <c r="H70" s="14"/>
    </row>
    <row r="71" spans="1:14" x14ac:dyDescent="0.2">
      <c r="A71" s="5"/>
      <c r="B71" s="11" t="s">
        <v>6</v>
      </c>
      <c r="C71" s="12"/>
      <c r="D71" s="165"/>
      <c r="E71" s="15"/>
      <c r="F71" s="16"/>
      <c r="G71" s="116"/>
      <c r="H71" s="14"/>
    </row>
    <row r="72" spans="1:14" x14ac:dyDescent="0.2">
      <c r="A72" s="10" t="s">
        <v>5</v>
      </c>
      <c r="B72" s="12"/>
      <c r="C72" s="12" t="s">
        <v>7</v>
      </c>
      <c r="D72" s="85">
        <v>100</v>
      </c>
      <c r="E72" s="15"/>
      <c r="F72" s="90">
        <f>D72</f>
        <v>100</v>
      </c>
      <c r="G72" s="116"/>
      <c r="H72" s="14"/>
    </row>
    <row r="73" spans="1:14" x14ac:dyDescent="0.2">
      <c r="A73" s="20"/>
      <c r="B73" s="12"/>
      <c r="C73" s="12" t="s">
        <v>8</v>
      </c>
      <c r="D73" s="85">
        <v>50</v>
      </c>
      <c r="E73" s="15"/>
      <c r="F73" s="90">
        <f>D73</f>
        <v>50</v>
      </c>
      <c r="G73" s="116"/>
      <c r="H73" s="14"/>
    </row>
    <row r="74" spans="1:14" x14ac:dyDescent="0.2">
      <c r="A74" s="20"/>
      <c r="B74" s="12"/>
      <c r="C74" s="12" t="s">
        <v>9</v>
      </c>
      <c r="D74" s="85">
        <v>100</v>
      </c>
      <c r="E74" s="15"/>
      <c r="F74" s="90">
        <f>D74</f>
        <v>100</v>
      </c>
      <c r="G74" s="116"/>
      <c r="H74" s="14"/>
    </row>
    <row r="75" spans="1:14" x14ac:dyDescent="0.2">
      <c r="A75" s="20"/>
      <c r="B75" s="12"/>
      <c r="C75" s="12" t="s">
        <v>10</v>
      </c>
      <c r="D75" s="85">
        <v>100</v>
      </c>
      <c r="E75" s="15"/>
      <c r="F75" s="90">
        <f>D75</f>
        <v>100</v>
      </c>
      <c r="G75" s="116"/>
      <c r="H75" s="14"/>
    </row>
    <row r="76" spans="1:14" x14ac:dyDescent="0.2">
      <c r="A76" s="20"/>
      <c r="B76" s="12"/>
      <c r="C76" s="12" t="s">
        <v>11</v>
      </c>
      <c r="D76" s="85">
        <v>50</v>
      </c>
      <c r="E76" s="15"/>
      <c r="F76" s="90">
        <v>75</v>
      </c>
      <c r="G76" s="116"/>
      <c r="H76" s="16"/>
    </row>
    <row r="77" spans="1:14" x14ac:dyDescent="0.2">
      <c r="A77" s="20"/>
      <c r="B77" s="12"/>
      <c r="C77" s="12" t="s">
        <v>12</v>
      </c>
      <c r="D77" s="85">
        <v>100</v>
      </c>
      <c r="E77" s="15"/>
      <c r="F77" s="90">
        <v>150</v>
      </c>
      <c r="G77" s="116"/>
      <c r="H77" s="16"/>
    </row>
    <row r="78" spans="1:14" x14ac:dyDescent="0.2">
      <c r="A78" s="20"/>
      <c r="B78" s="22" t="s">
        <v>13</v>
      </c>
      <c r="C78" s="12"/>
      <c r="D78" s="165"/>
      <c r="E78" s="17">
        <f>SUM(D72:D77)</f>
        <v>500</v>
      </c>
      <c r="F78" s="16"/>
      <c r="G78" s="29">
        <f>SUM(F72:F77)</f>
        <v>575</v>
      </c>
      <c r="H78" s="16"/>
      <c r="N78" s="16"/>
    </row>
    <row r="79" spans="1:14" x14ac:dyDescent="0.2">
      <c r="A79" s="20"/>
      <c r="B79" s="14"/>
      <c r="C79" s="14"/>
      <c r="D79" s="166"/>
      <c r="E79" s="18"/>
      <c r="F79" s="16"/>
      <c r="G79" s="116"/>
      <c r="H79" s="16"/>
      <c r="J79" s="16"/>
      <c r="K79" s="78"/>
      <c r="M79" s="8"/>
      <c r="N79" s="16"/>
    </row>
    <row r="80" spans="1:14" x14ac:dyDescent="0.2">
      <c r="A80" s="20"/>
      <c r="B80" s="11" t="s">
        <v>16</v>
      </c>
      <c r="C80" s="12"/>
      <c r="D80" s="165"/>
      <c r="E80" s="18"/>
      <c r="F80" s="16"/>
      <c r="G80" s="116"/>
      <c r="H80" s="16"/>
      <c r="I80" s="16"/>
      <c r="J80" s="16"/>
      <c r="K80" s="16"/>
      <c r="L80" s="16"/>
      <c r="M80" s="16"/>
      <c r="N80" s="16"/>
    </row>
    <row r="81" spans="1:7" x14ac:dyDescent="0.2">
      <c r="A81" s="10" t="s">
        <v>15</v>
      </c>
      <c r="B81" s="12"/>
      <c r="C81" s="12" t="s">
        <v>17</v>
      </c>
      <c r="D81" s="53">
        <v>50</v>
      </c>
      <c r="E81" s="18"/>
      <c r="F81" s="91">
        <f>D81</f>
        <v>50</v>
      </c>
      <c r="G81" s="116"/>
    </row>
    <row r="82" spans="1:7" x14ac:dyDescent="0.2">
      <c r="A82" s="20"/>
      <c r="B82" s="12"/>
      <c r="C82" s="12" t="s">
        <v>20</v>
      </c>
      <c r="D82" s="53">
        <v>50</v>
      </c>
      <c r="E82" s="18"/>
      <c r="F82" s="91">
        <v>75</v>
      </c>
      <c r="G82" s="116"/>
    </row>
    <row r="83" spans="1:7" x14ac:dyDescent="0.2">
      <c r="A83" s="20"/>
      <c r="B83" s="12"/>
      <c r="C83" s="12"/>
      <c r="D83" s="53">
        <v>0</v>
      </c>
      <c r="E83" s="18"/>
      <c r="F83" s="91">
        <f>D83</f>
        <v>0</v>
      </c>
      <c r="G83" s="116"/>
    </row>
    <row r="84" spans="1:7" x14ac:dyDescent="0.2">
      <c r="A84" s="20"/>
      <c r="B84" s="12"/>
      <c r="C84" s="12"/>
      <c r="D84" s="53">
        <v>0</v>
      </c>
      <c r="E84" s="18"/>
      <c r="F84" s="91">
        <f>D84</f>
        <v>0</v>
      </c>
      <c r="G84" s="116"/>
    </row>
    <row r="85" spans="1:7" x14ac:dyDescent="0.2">
      <c r="A85" s="20"/>
      <c r="B85" s="12"/>
      <c r="C85" s="12" t="s">
        <v>12</v>
      </c>
      <c r="D85" s="53">
        <v>150</v>
      </c>
      <c r="E85" s="18"/>
      <c r="F85" s="91">
        <f>D85</f>
        <v>150</v>
      </c>
      <c r="G85" s="116"/>
    </row>
    <row r="86" spans="1:7" x14ac:dyDescent="0.2">
      <c r="A86" s="20"/>
      <c r="B86" s="28" t="s">
        <v>26</v>
      </c>
      <c r="C86" s="12"/>
      <c r="D86" s="53" t="s">
        <v>27</v>
      </c>
      <c r="E86" s="17">
        <f>SUM(D81:D85)</f>
        <v>250</v>
      </c>
      <c r="F86" s="16"/>
      <c r="G86" s="29">
        <f>SUM(F81:F85)</f>
        <v>275</v>
      </c>
    </row>
    <row r="87" spans="1:7" x14ac:dyDescent="0.2">
      <c r="A87" s="20"/>
      <c r="B87" s="14"/>
      <c r="C87" s="14"/>
      <c r="D87" s="166"/>
      <c r="E87" s="18"/>
      <c r="F87" s="16"/>
      <c r="G87" s="116"/>
    </row>
    <row r="88" spans="1:7" x14ac:dyDescent="0.2">
      <c r="A88" s="20"/>
      <c r="B88" s="11" t="s">
        <v>30</v>
      </c>
      <c r="C88" s="12"/>
      <c r="D88" s="165"/>
      <c r="E88" s="18"/>
      <c r="F88" s="16"/>
      <c r="G88" s="116"/>
    </row>
    <row r="89" spans="1:7" x14ac:dyDescent="0.2">
      <c r="A89" s="10" t="s">
        <v>29</v>
      </c>
      <c r="B89" s="12"/>
      <c r="C89" s="12" t="s">
        <v>32</v>
      </c>
      <c r="D89" s="53">
        <v>80</v>
      </c>
      <c r="E89" s="18"/>
      <c r="F89" s="91">
        <v>100</v>
      </c>
      <c r="G89" s="116"/>
    </row>
    <row r="90" spans="1:7" x14ac:dyDescent="0.2">
      <c r="A90" s="20"/>
      <c r="B90" s="12"/>
      <c r="C90" s="12" t="s">
        <v>33</v>
      </c>
      <c r="D90" s="53">
        <v>50</v>
      </c>
      <c r="E90" s="18"/>
      <c r="F90" s="91">
        <f>D90</f>
        <v>50</v>
      </c>
      <c r="G90" s="116"/>
    </row>
    <row r="91" spans="1:7" x14ac:dyDescent="0.2">
      <c r="A91" s="20"/>
      <c r="B91" s="12"/>
      <c r="C91" s="12" t="s">
        <v>35</v>
      </c>
      <c r="D91" s="53">
        <v>60</v>
      </c>
      <c r="E91" s="18"/>
      <c r="F91" s="91">
        <f>D91</f>
        <v>60</v>
      </c>
      <c r="G91" s="116"/>
    </row>
    <row r="92" spans="1:7" x14ac:dyDescent="0.2">
      <c r="A92" s="20"/>
      <c r="B92" s="12"/>
      <c r="C92" s="12" t="s">
        <v>38</v>
      </c>
      <c r="D92" s="53">
        <v>30</v>
      </c>
      <c r="E92" s="18"/>
      <c r="F92" s="91">
        <f>D92</f>
        <v>30</v>
      </c>
      <c r="G92" s="116"/>
    </row>
    <row r="93" spans="1:7" x14ac:dyDescent="0.2">
      <c r="A93" s="20"/>
      <c r="B93" s="12"/>
      <c r="C93" s="12" t="s">
        <v>40</v>
      </c>
      <c r="D93" s="53">
        <v>20</v>
      </c>
      <c r="E93" s="18"/>
      <c r="F93" s="91">
        <f>D93</f>
        <v>20</v>
      </c>
      <c r="G93" s="116"/>
    </row>
    <row r="94" spans="1:7" x14ac:dyDescent="0.2">
      <c r="A94" s="20"/>
      <c r="B94" s="12"/>
      <c r="C94" s="12" t="s">
        <v>12</v>
      </c>
      <c r="D94" s="53">
        <v>0</v>
      </c>
      <c r="E94" s="18"/>
      <c r="F94" s="91">
        <f>D94</f>
        <v>0</v>
      </c>
      <c r="G94" s="116"/>
    </row>
    <row r="95" spans="1:7" x14ac:dyDescent="0.2">
      <c r="A95" s="20"/>
      <c r="B95" s="22" t="s">
        <v>43</v>
      </c>
      <c r="C95" s="12"/>
      <c r="D95" s="165"/>
      <c r="E95" s="17">
        <f>SUM(D89:D94)</f>
        <v>240</v>
      </c>
      <c r="F95" s="16"/>
      <c r="G95" s="29">
        <f>SUM(F89:F94)</f>
        <v>260</v>
      </c>
    </row>
    <row r="96" spans="1:7" x14ac:dyDescent="0.2">
      <c r="A96" s="20"/>
      <c r="B96" s="14"/>
      <c r="C96" s="14"/>
      <c r="D96" s="166"/>
      <c r="E96" s="18"/>
      <c r="F96" s="16"/>
      <c r="G96" s="116"/>
    </row>
    <row r="97" spans="1:7" x14ac:dyDescent="0.2">
      <c r="A97" s="20"/>
      <c r="B97" s="11" t="s">
        <v>46</v>
      </c>
      <c r="C97" s="12"/>
      <c r="D97" s="165"/>
      <c r="E97" s="18"/>
      <c r="F97" s="16"/>
      <c r="G97" s="116"/>
    </row>
    <row r="98" spans="1:7" x14ac:dyDescent="0.2">
      <c r="A98" s="10" t="s">
        <v>45</v>
      </c>
      <c r="B98" s="12"/>
      <c r="C98" s="12" t="s">
        <v>48</v>
      </c>
      <c r="D98" s="53">
        <v>100</v>
      </c>
      <c r="E98" s="18"/>
      <c r="F98" s="91">
        <f>D98</f>
        <v>100</v>
      </c>
      <c r="G98" s="116"/>
    </row>
    <row r="99" spans="1:7" x14ac:dyDescent="0.2">
      <c r="A99" s="20"/>
      <c r="B99" s="12"/>
      <c r="C99" s="12" t="s">
        <v>22</v>
      </c>
      <c r="D99" s="53">
        <v>50</v>
      </c>
      <c r="E99" s="18"/>
      <c r="F99" s="91">
        <f>D99</f>
        <v>50</v>
      </c>
      <c r="G99" s="116"/>
    </row>
    <row r="100" spans="1:7" x14ac:dyDescent="0.2">
      <c r="A100" s="20"/>
      <c r="B100" s="12"/>
      <c r="C100" s="12" t="s">
        <v>12</v>
      </c>
      <c r="D100" s="53">
        <v>50</v>
      </c>
      <c r="E100" s="18"/>
      <c r="F100" s="91">
        <f>D100</f>
        <v>50</v>
      </c>
      <c r="G100" s="116"/>
    </row>
    <row r="101" spans="1:7" x14ac:dyDescent="0.2">
      <c r="A101" s="20"/>
      <c r="B101" s="22" t="s">
        <v>43</v>
      </c>
      <c r="C101" s="12"/>
      <c r="D101" s="165"/>
      <c r="E101" s="17">
        <f>SUM(D98:D100)</f>
        <v>200</v>
      </c>
      <c r="F101" s="16"/>
      <c r="G101" s="29">
        <f>SUM(F98:F100)</f>
        <v>200</v>
      </c>
    </row>
    <row r="102" spans="1:7" x14ac:dyDescent="0.2">
      <c r="A102" s="20"/>
      <c r="B102" s="14"/>
      <c r="C102" s="14"/>
      <c r="D102" s="166"/>
      <c r="E102" s="18"/>
      <c r="F102" s="16"/>
      <c r="G102" s="116"/>
    </row>
    <row r="103" spans="1:7" x14ac:dyDescent="0.2">
      <c r="A103" s="20"/>
      <c r="B103" s="11" t="s">
        <v>55</v>
      </c>
      <c r="C103" s="12"/>
      <c r="D103" s="165"/>
      <c r="E103" s="18"/>
      <c r="F103" s="16"/>
      <c r="G103" s="116"/>
    </row>
    <row r="104" spans="1:7" x14ac:dyDescent="0.2">
      <c r="A104" s="10" t="s">
        <v>54</v>
      </c>
      <c r="B104" s="12"/>
      <c r="C104" s="12" t="s">
        <v>58</v>
      </c>
      <c r="D104" s="53">
        <v>30</v>
      </c>
      <c r="E104" s="18"/>
      <c r="F104" s="91">
        <f>D104</f>
        <v>30</v>
      </c>
      <c r="G104" s="116"/>
    </row>
    <row r="105" spans="1:7" x14ac:dyDescent="0.2">
      <c r="A105" s="20"/>
      <c r="B105" s="12"/>
      <c r="C105" s="12" t="s">
        <v>60</v>
      </c>
      <c r="D105" s="53">
        <v>20</v>
      </c>
      <c r="E105" s="18"/>
      <c r="F105" s="91">
        <f>D105</f>
        <v>20</v>
      </c>
      <c r="G105" s="116"/>
    </row>
    <row r="106" spans="1:7" x14ac:dyDescent="0.2">
      <c r="A106" s="20"/>
      <c r="B106" s="12"/>
      <c r="C106" s="12" t="s">
        <v>62</v>
      </c>
      <c r="D106" s="53">
        <v>20</v>
      </c>
      <c r="E106" s="18"/>
      <c r="F106" s="91">
        <f>D106</f>
        <v>20</v>
      </c>
      <c r="G106" s="116"/>
    </row>
    <row r="107" spans="1:7" x14ac:dyDescent="0.2">
      <c r="A107" s="20"/>
      <c r="B107" s="22" t="s">
        <v>43</v>
      </c>
      <c r="C107" s="12"/>
      <c r="D107" s="165"/>
      <c r="E107" s="17">
        <f>SUM(D104:D106)</f>
        <v>70</v>
      </c>
      <c r="F107" s="16"/>
      <c r="G107" s="92">
        <f>SUM(F104:F106)</f>
        <v>70</v>
      </c>
    </row>
    <row r="108" spans="1:7" x14ac:dyDescent="0.2">
      <c r="A108" s="20"/>
      <c r="B108" s="14"/>
      <c r="C108" s="14"/>
      <c r="D108" s="167"/>
      <c r="E108" s="18"/>
      <c r="F108" s="16"/>
      <c r="G108" s="116"/>
    </row>
    <row r="109" spans="1:7" x14ac:dyDescent="0.2">
      <c r="A109" s="20"/>
      <c r="B109" s="11" t="s">
        <v>67</v>
      </c>
      <c r="C109" s="12"/>
      <c r="D109" s="53"/>
      <c r="E109" s="18"/>
      <c r="F109" s="16"/>
      <c r="G109" s="116"/>
    </row>
    <row r="110" spans="1:7" x14ac:dyDescent="0.2">
      <c r="A110" s="10" t="s">
        <v>66</v>
      </c>
      <c r="B110" s="12"/>
      <c r="C110" s="12" t="s">
        <v>69</v>
      </c>
      <c r="D110" s="53">
        <v>125</v>
      </c>
      <c r="E110" s="18"/>
      <c r="F110" s="91">
        <v>150</v>
      </c>
      <c r="G110" s="116"/>
    </row>
    <row r="111" spans="1:7" x14ac:dyDescent="0.2">
      <c r="A111" s="20"/>
      <c r="B111" s="12"/>
      <c r="C111" s="12" t="s">
        <v>70</v>
      </c>
      <c r="D111" s="53">
        <v>200</v>
      </c>
      <c r="E111" s="18"/>
      <c r="F111" s="91">
        <v>300</v>
      </c>
      <c r="G111" s="116"/>
    </row>
    <row r="112" spans="1:7" x14ac:dyDescent="0.2">
      <c r="A112" s="20"/>
      <c r="B112" s="12"/>
      <c r="C112" s="12" t="s">
        <v>72</v>
      </c>
      <c r="D112" s="53">
        <v>500</v>
      </c>
      <c r="E112" s="18"/>
      <c r="F112" s="91">
        <f>D112</f>
        <v>500</v>
      </c>
      <c r="G112" s="116"/>
    </row>
    <row r="113" spans="1:17" x14ac:dyDescent="0.2">
      <c r="A113" s="20"/>
      <c r="B113" s="22" t="s">
        <v>73</v>
      </c>
      <c r="C113" s="12"/>
      <c r="D113" s="165"/>
      <c r="E113" s="17">
        <f>SUM(D110:D112)</f>
        <v>825</v>
      </c>
      <c r="F113" s="16"/>
      <c r="G113" s="93">
        <f>SUM(F110:F112)</f>
        <v>950</v>
      </c>
    </row>
    <row r="114" spans="1:17" x14ac:dyDescent="0.2">
      <c r="A114" s="37"/>
      <c r="B114" s="16"/>
      <c r="C114" s="16"/>
      <c r="D114" s="168"/>
      <c r="E114" s="38"/>
      <c r="F114" s="39"/>
      <c r="G114" s="116"/>
    </row>
    <row r="115" spans="1:17" x14ac:dyDescent="0.2">
      <c r="A115" s="40" t="s">
        <v>77</v>
      </c>
      <c r="B115" s="41" t="s">
        <v>112</v>
      </c>
      <c r="C115" s="42"/>
      <c r="D115" s="169"/>
      <c r="E115" s="94">
        <f>SUM(E14:E113)</f>
        <v>7290</v>
      </c>
      <c r="F115" s="16"/>
      <c r="G115" s="94">
        <f>SUM(G14:G113)</f>
        <v>8430</v>
      </c>
    </row>
    <row r="116" spans="1:17" x14ac:dyDescent="0.2">
      <c r="D116" s="164"/>
      <c r="K116" s="68"/>
      <c r="L116" s="68"/>
      <c r="M116" s="68"/>
      <c r="N116" s="68"/>
      <c r="O116" s="69"/>
      <c r="P116" s="69"/>
      <c r="Q116" s="16"/>
    </row>
    <row r="117" spans="1:17" x14ac:dyDescent="0.2">
      <c r="C117" s="1" t="s">
        <v>79</v>
      </c>
      <c r="D117" s="164"/>
      <c r="F117" s="36"/>
      <c r="G117" s="36"/>
    </row>
    <row r="118" spans="1:17" x14ac:dyDescent="0.2">
      <c r="C118" s="3" t="s">
        <v>81</v>
      </c>
      <c r="D118" s="7"/>
      <c r="E118" s="43"/>
      <c r="F118" s="44"/>
      <c r="G118" s="31"/>
      <c r="P118" s="16"/>
    </row>
    <row r="119" spans="1:17" x14ac:dyDescent="0.2">
      <c r="C119" s="46" t="s">
        <v>83</v>
      </c>
      <c r="D119" s="47" t="s">
        <v>154</v>
      </c>
      <c r="E119" s="48" t="s">
        <v>155</v>
      </c>
      <c r="F119" s="49" t="s">
        <v>55</v>
      </c>
      <c r="G119" s="11" t="s">
        <v>84</v>
      </c>
      <c r="P119" s="16"/>
    </row>
    <row r="120" spans="1:17" x14ac:dyDescent="0.2">
      <c r="C120" s="12" t="s">
        <v>85</v>
      </c>
      <c r="D120" s="85">
        <v>82500</v>
      </c>
      <c r="E120" s="85">
        <v>52500</v>
      </c>
      <c r="F120" s="32">
        <v>0</v>
      </c>
      <c r="G120" s="50"/>
      <c r="P120" s="16"/>
    </row>
    <row r="121" spans="1:17" x14ac:dyDescent="0.2">
      <c r="C121" s="12" t="s">
        <v>88</v>
      </c>
      <c r="D121" s="85">
        <v>0</v>
      </c>
      <c r="E121" s="21">
        <v>0</v>
      </c>
      <c r="F121" s="32">
        <v>0</v>
      </c>
      <c r="G121" s="50"/>
      <c r="P121" s="16"/>
    </row>
    <row r="122" spans="1:17" x14ac:dyDescent="0.2">
      <c r="C122" s="12" t="s">
        <v>90</v>
      </c>
      <c r="D122" s="85">
        <v>0</v>
      </c>
      <c r="E122" s="21">
        <v>0</v>
      </c>
      <c r="F122" s="32">
        <v>0</v>
      </c>
      <c r="G122" s="50"/>
      <c r="P122" s="16"/>
    </row>
    <row r="123" spans="1:17" x14ac:dyDescent="0.2">
      <c r="C123" s="12" t="s">
        <v>92</v>
      </c>
      <c r="D123" s="85">
        <v>0</v>
      </c>
      <c r="E123" s="21">
        <v>0</v>
      </c>
      <c r="F123" s="32">
        <v>0</v>
      </c>
      <c r="G123" s="50"/>
      <c r="K123" s="16"/>
      <c r="L123" s="16"/>
      <c r="M123" s="16"/>
      <c r="N123" s="16"/>
      <c r="P123" s="16"/>
    </row>
    <row r="124" spans="1:17" x14ac:dyDescent="0.2">
      <c r="C124" s="51" t="s">
        <v>94</v>
      </c>
      <c r="D124" s="85">
        <v>0</v>
      </c>
      <c r="E124" s="21">
        <v>0</v>
      </c>
      <c r="F124" s="32">
        <v>0</v>
      </c>
      <c r="G124" s="50"/>
      <c r="K124" s="136"/>
      <c r="L124" s="16"/>
      <c r="M124" s="137"/>
      <c r="N124" s="138"/>
      <c r="P124" s="16"/>
    </row>
    <row r="125" spans="1:17" x14ac:dyDescent="0.2">
      <c r="C125" s="12" t="s">
        <v>96</v>
      </c>
      <c r="D125" s="85">
        <v>0</v>
      </c>
      <c r="E125" s="21">
        <v>0</v>
      </c>
      <c r="F125" s="32">
        <v>0</v>
      </c>
      <c r="G125" s="50"/>
      <c r="P125" s="16"/>
    </row>
    <row r="126" spans="1:17" x14ac:dyDescent="0.2">
      <c r="C126" s="53" t="s">
        <v>97</v>
      </c>
      <c r="D126" s="29">
        <v>0</v>
      </c>
      <c r="E126" s="21">
        <v>0</v>
      </c>
      <c r="F126" s="32">
        <v>0</v>
      </c>
      <c r="G126" s="50"/>
      <c r="P126" s="16"/>
    </row>
    <row r="127" spans="1:17" x14ac:dyDescent="0.2">
      <c r="C127" s="54" t="s">
        <v>99</v>
      </c>
      <c r="D127" s="85">
        <v>0</v>
      </c>
      <c r="E127" s="21">
        <v>0</v>
      </c>
      <c r="F127" s="32">
        <v>0</v>
      </c>
      <c r="G127" s="50"/>
      <c r="P127" s="16"/>
    </row>
    <row r="128" spans="1:17" x14ac:dyDescent="0.2">
      <c r="C128" s="56" t="s">
        <v>101</v>
      </c>
      <c r="D128" s="85">
        <v>0</v>
      </c>
      <c r="E128" s="21">
        <v>0</v>
      </c>
      <c r="F128" s="32">
        <v>0</v>
      </c>
      <c r="G128" s="50"/>
      <c r="P128" s="16"/>
    </row>
    <row r="129" spans="3:16" ht="13.5" thickBot="1" x14ac:dyDescent="0.25">
      <c r="C129" s="59" t="s">
        <v>103</v>
      </c>
      <c r="D129" s="170">
        <f>SUM(D120:D128)</f>
        <v>82500</v>
      </c>
      <c r="E129" s="60">
        <f>SUM(E120:E128)</f>
        <v>52500</v>
      </c>
      <c r="F129" s="61">
        <f>SUM(F120:F128)</f>
        <v>0</v>
      </c>
      <c r="G129" s="50"/>
      <c r="P129" s="13"/>
    </row>
    <row r="130" spans="3:16" ht="13.5" thickTop="1" x14ac:dyDescent="0.2">
      <c r="C130" s="64" t="s">
        <v>104</v>
      </c>
      <c r="D130" s="65" t="s">
        <v>105</v>
      </c>
      <c r="E130" s="66"/>
      <c r="F130" s="67"/>
      <c r="G130" s="67">
        <f>SUM(D129:F129)</f>
        <v>135000</v>
      </c>
      <c r="P130" s="16"/>
    </row>
    <row r="131" spans="3:16" x14ac:dyDescent="0.2">
      <c r="C131" s="70" t="s">
        <v>139</v>
      </c>
      <c r="D131" s="71" t="s">
        <v>25</v>
      </c>
      <c r="E131" s="72"/>
      <c r="F131" s="73">
        <v>0.15</v>
      </c>
      <c r="G131" s="95">
        <f>-G130*F131</f>
        <v>-20250</v>
      </c>
      <c r="P131" s="16"/>
    </row>
    <row r="132" spans="3:16" x14ac:dyDescent="0.2">
      <c r="C132" s="74"/>
      <c r="D132" s="75" t="s">
        <v>107</v>
      </c>
      <c r="E132" s="54"/>
      <c r="F132" s="54"/>
      <c r="G132" s="96">
        <f>SUM(G130:G131)</f>
        <v>114750</v>
      </c>
      <c r="P132" s="16"/>
    </row>
    <row r="133" spans="3:16" x14ac:dyDescent="0.2">
      <c r="C133" s="76" t="s">
        <v>109</v>
      </c>
      <c r="D133" s="75" t="s">
        <v>110</v>
      </c>
      <c r="E133" s="77"/>
      <c r="F133" s="77"/>
      <c r="G133" s="97">
        <f>G132/12</f>
        <v>9562.5</v>
      </c>
    </row>
    <row r="138" spans="3:16" ht="15" customHeight="1" x14ac:dyDescent="0.2">
      <c r="C138" s="193" t="s">
        <v>160</v>
      </c>
      <c r="D138" s="193"/>
      <c r="E138" s="193"/>
      <c r="F138" s="193"/>
      <c r="G138" s="193"/>
      <c r="H138" s="193"/>
      <c r="I138" s="193"/>
    </row>
    <row r="139" spans="3:16" ht="15" x14ac:dyDescent="0.2">
      <c r="C139" s="99"/>
      <c r="D139" s="98"/>
      <c r="E139" s="98"/>
    </row>
    <row r="140" spans="3:16" ht="45" x14ac:dyDescent="0.2">
      <c r="C140" s="99"/>
      <c r="D140" s="98"/>
      <c r="E140" s="98"/>
      <c r="H140" s="182" t="s">
        <v>113</v>
      </c>
      <c r="I140" s="157" t="s">
        <v>114</v>
      </c>
    </row>
    <row r="141" spans="3:16" x14ac:dyDescent="0.2">
      <c r="H141" s="125"/>
      <c r="I141" s="105"/>
    </row>
    <row r="142" spans="3:16" x14ac:dyDescent="0.2">
      <c r="C142" s="101" t="s">
        <v>98</v>
      </c>
      <c r="D142" s="102"/>
      <c r="E142" s="102"/>
      <c r="F142" s="102"/>
      <c r="G142" s="77"/>
      <c r="H142" s="185">
        <f>G133-E115</f>
        <v>2272.5</v>
      </c>
      <c r="I142" s="178"/>
      <c r="J142" s="143" t="s">
        <v>145</v>
      </c>
    </row>
    <row r="143" spans="3:16" x14ac:dyDescent="0.2">
      <c r="C143" s="101" t="s">
        <v>100</v>
      </c>
      <c r="D143" s="102"/>
      <c r="E143" s="102"/>
      <c r="F143" s="102"/>
      <c r="G143" s="77"/>
      <c r="H143" s="183">
        <f>E21/G133</f>
        <v>0.20339869281045753</v>
      </c>
      <c r="I143" s="179"/>
    </row>
    <row r="144" spans="3:16" x14ac:dyDescent="0.2">
      <c r="C144" s="101" t="s">
        <v>102</v>
      </c>
      <c r="D144" s="103"/>
      <c r="E144" s="104"/>
      <c r="F144" s="104"/>
      <c r="G144" s="77"/>
      <c r="H144" s="184">
        <f>(E21+E68)/G133</f>
        <v>0.26614379084967321</v>
      </c>
      <c r="I144" s="111"/>
    </row>
    <row r="145" spans="3:10" x14ac:dyDescent="0.2">
      <c r="C145" s="55"/>
      <c r="D145" s="57"/>
      <c r="E145" s="58"/>
      <c r="F145" s="58"/>
      <c r="H145" s="100"/>
      <c r="I145" s="15"/>
    </row>
    <row r="146" spans="3:10" x14ac:dyDescent="0.2">
      <c r="C146" s="62"/>
      <c r="E146" s="16"/>
      <c r="F146" s="16"/>
      <c r="G146" s="63"/>
      <c r="H146" s="63"/>
      <c r="I146" s="187"/>
    </row>
    <row r="147" spans="3:10" x14ac:dyDescent="0.2">
      <c r="C147" s="106" t="s">
        <v>106</v>
      </c>
      <c r="D147" s="107"/>
      <c r="E147" s="107"/>
      <c r="F147" s="107"/>
      <c r="G147" s="110"/>
      <c r="H147" s="108"/>
      <c r="I147" s="186">
        <f>G133-G115</f>
        <v>1132.5</v>
      </c>
      <c r="J147" s="143" t="s">
        <v>146</v>
      </c>
    </row>
    <row r="148" spans="3:10" x14ac:dyDescent="0.2">
      <c r="C148" s="106" t="s">
        <v>111</v>
      </c>
      <c r="D148" s="107"/>
      <c r="E148" s="107"/>
      <c r="F148" s="107"/>
      <c r="G148" s="108"/>
      <c r="H148" s="108"/>
      <c r="I148" s="180">
        <f>G21/G133</f>
        <v>0.27869281045751632</v>
      </c>
      <c r="J148" s="143" t="s">
        <v>158</v>
      </c>
    </row>
    <row r="149" spans="3:10" x14ac:dyDescent="0.2">
      <c r="C149" s="106" t="s">
        <v>108</v>
      </c>
      <c r="D149" s="107"/>
      <c r="E149" s="107"/>
      <c r="F149" s="107"/>
      <c r="G149" s="109"/>
      <c r="H149" s="108"/>
      <c r="I149" s="181">
        <f>(G21+G68)/G133</f>
        <v>0.32052287581699346</v>
      </c>
      <c r="J149" s="143" t="s">
        <v>159</v>
      </c>
    </row>
    <row r="154" spans="3:10" x14ac:dyDescent="0.2">
      <c r="C154" s="16"/>
      <c r="D154" s="141"/>
      <c r="E154" s="16"/>
      <c r="F154" s="16"/>
      <c r="G154" s="16"/>
      <c r="H154" s="16"/>
      <c r="I154" s="16"/>
    </row>
    <row r="155" spans="3:10" x14ac:dyDescent="0.2">
      <c r="C155" s="16"/>
      <c r="D155" s="16"/>
      <c r="E155" s="16"/>
      <c r="F155" s="150"/>
      <c r="G155" s="16"/>
      <c r="H155" s="16"/>
      <c r="I155" s="16"/>
    </row>
    <row r="156" spans="3:10" x14ac:dyDescent="0.2">
      <c r="C156" s="139"/>
      <c r="D156" s="16"/>
      <c r="E156" s="16"/>
      <c r="F156" s="151"/>
      <c r="G156" s="16"/>
      <c r="H156" s="16"/>
      <c r="I156" s="16"/>
    </row>
    <row r="157" spans="3:10" x14ac:dyDescent="0.2">
      <c r="C157" s="16"/>
      <c r="D157" s="16"/>
      <c r="E157" s="16"/>
      <c r="F157" s="151"/>
      <c r="G157" s="16"/>
      <c r="H157" s="140"/>
      <c r="I157" s="16"/>
    </row>
    <row r="158" spans="3:10" x14ac:dyDescent="0.2">
      <c r="C158" s="16"/>
      <c r="D158" s="16"/>
      <c r="E158" s="16"/>
      <c r="F158" s="137"/>
      <c r="G158" s="16"/>
      <c r="H158" s="140"/>
      <c r="I158" s="16"/>
    </row>
    <row r="159" spans="3:10" x14ac:dyDescent="0.2">
      <c r="C159" s="16"/>
      <c r="D159" s="16"/>
      <c r="E159" s="16"/>
      <c r="F159" s="137"/>
      <c r="G159" s="150"/>
      <c r="H159" s="152"/>
      <c r="I159" s="16"/>
    </row>
    <row r="160" spans="3:10" x14ac:dyDescent="0.2">
      <c r="C160" s="16"/>
      <c r="D160" s="16"/>
      <c r="E160" s="16"/>
      <c r="F160" s="16"/>
      <c r="G160" s="153"/>
      <c r="H160" s="152"/>
      <c r="I160" s="16"/>
    </row>
    <row r="161" spans="3:9" x14ac:dyDescent="0.2">
      <c r="C161" s="16"/>
      <c r="D161" s="16"/>
      <c r="E161" s="16"/>
      <c r="F161" s="16"/>
      <c r="G161" s="153"/>
      <c r="H161" s="152"/>
      <c r="I161" s="16"/>
    </row>
    <row r="162" spans="3:9" x14ac:dyDescent="0.2">
      <c r="C162" s="16"/>
      <c r="D162" s="16"/>
      <c r="E162" s="16"/>
      <c r="F162" s="16"/>
      <c r="G162" s="150"/>
      <c r="H162" s="154"/>
      <c r="I162" s="16"/>
    </row>
    <row r="163" spans="3:9" x14ac:dyDescent="0.2">
      <c r="C163" s="16"/>
      <c r="D163" s="16"/>
      <c r="E163" s="16"/>
      <c r="F163" s="16"/>
      <c r="G163" s="136"/>
      <c r="H163" s="140"/>
      <c r="I163" s="16"/>
    </row>
    <row r="164" spans="3:9" ht="14.25" x14ac:dyDescent="0.2">
      <c r="C164" s="16"/>
      <c r="D164" s="147"/>
      <c r="E164" s="16"/>
      <c r="F164" s="16"/>
      <c r="G164" s="16"/>
      <c r="H164" s="16"/>
      <c r="I164" s="155"/>
    </row>
    <row r="165" spans="3:9" x14ac:dyDescent="0.2">
      <c r="C165" s="140"/>
      <c r="D165" s="16"/>
      <c r="E165" s="16"/>
      <c r="F165" s="16"/>
      <c r="G165" s="16"/>
      <c r="H165" s="16"/>
      <c r="I165" s="16"/>
    </row>
    <row r="166" spans="3:9" x14ac:dyDescent="0.2">
      <c r="C166" s="16"/>
      <c r="D166" s="16"/>
      <c r="E166" s="16"/>
      <c r="F166" s="16"/>
      <c r="G166" s="16"/>
      <c r="H166" s="16"/>
      <c r="I166" s="16"/>
    </row>
    <row r="167" spans="3:9" x14ac:dyDescent="0.2">
      <c r="C167" s="148"/>
      <c r="D167" s="149"/>
      <c r="E167" s="149"/>
      <c r="F167" s="149"/>
      <c r="G167" s="149"/>
      <c r="H167" s="149"/>
    </row>
    <row r="168" spans="3:9" x14ac:dyDescent="0.2">
      <c r="C168" s="16"/>
      <c r="D168" s="16"/>
      <c r="E168" s="16"/>
      <c r="F168" s="16"/>
      <c r="G168" s="16"/>
      <c r="H168" s="16"/>
    </row>
    <row r="169" spans="3:9" x14ac:dyDescent="0.2">
      <c r="C169" s="16"/>
      <c r="D169" s="16"/>
      <c r="E169" s="16"/>
      <c r="F169" s="16"/>
      <c r="G169" s="16"/>
      <c r="H169" s="16"/>
    </row>
  </sheetData>
  <mergeCells count="2">
    <mergeCell ref="A8:G8"/>
    <mergeCell ref="C138:I138"/>
  </mergeCells>
  <phoneticPr fontId="7" type="noConversion"/>
  <printOptions horizontalCentered="1" verticalCentered="1"/>
  <pageMargins left="0.25" right="0.5" top="0.25" bottom="0.25" header="0.25" footer="0.2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E25" sqref="E25"/>
    </sheetView>
  </sheetViews>
  <sheetFormatPr defaultRowHeight="12.75" x14ac:dyDescent="0.2"/>
  <cols>
    <col min="2" max="2" width="23.42578125" customWidth="1"/>
    <col min="3" max="3" width="10.85546875" customWidth="1"/>
    <col min="4" max="4" width="10.28515625" customWidth="1"/>
    <col min="5" max="5" width="11.28515625" customWidth="1"/>
    <col min="6" max="6" width="11" customWidth="1"/>
    <col min="7" max="7" width="14.140625" customWidth="1"/>
  </cols>
  <sheetData>
    <row r="2" spans="2:7" x14ac:dyDescent="0.2">
      <c r="C2" s="1" t="s">
        <v>133</v>
      </c>
    </row>
    <row r="3" spans="2:7" x14ac:dyDescent="0.2">
      <c r="B3" s="1"/>
    </row>
    <row r="5" spans="2:7" ht="38.25" x14ac:dyDescent="0.2">
      <c r="B5" s="54"/>
      <c r="C5" s="126" t="s">
        <v>116</v>
      </c>
      <c r="D5" s="126" t="s">
        <v>120</v>
      </c>
      <c r="E5" s="126" t="s">
        <v>121</v>
      </c>
      <c r="F5" s="126" t="s">
        <v>122</v>
      </c>
      <c r="G5" s="126" t="s">
        <v>123</v>
      </c>
    </row>
    <row r="6" spans="2:7" x14ac:dyDescent="0.2">
      <c r="B6" s="75" t="s">
        <v>115</v>
      </c>
      <c r="C6" s="74" t="s">
        <v>129</v>
      </c>
      <c r="D6" s="74" t="s">
        <v>130</v>
      </c>
      <c r="E6" s="74" t="s">
        <v>131</v>
      </c>
      <c r="F6" s="74" t="s">
        <v>117</v>
      </c>
      <c r="G6" s="74" t="s">
        <v>132</v>
      </c>
    </row>
    <row r="7" spans="2:7" x14ac:dyDescent="0.2">
      <c r="B7" s="105"/>
      <c r="C7" s="105"/>
      <c r="D7" s="105"/>
      <c r="E7" s="105"/>
      <c r="F7" s="105"/>
      <c r="G7" s="105"/>
    </row>
    <row r="8" spans="2:7" ht="25.5" x14ac:dyDescent="0.2">
      <c r="B8" s="145" t="s">
        <v>124</v>
      </c>
      <c r="C8" s="127">
        <v>100</v>
      </c>
      <c r="D8" s="128">
        <v>5.5E-2</v>
      </c>
      <c r="E8" s="129">
        <v>10</v>
      </c>
      <c r="F8" s="130" t="s">
        <v>118</v>
      </c>
      <c r="G8" s="131">
        <f>-FV(D8/12,E8,,C8)</f>
        <v>104.67902928356818</v>
      </c>
    </row>
    <row r="9" spans="2:7" x14ac:dyDescent="0.2">
      <c r="B9" s="146"/>
      <c r="C9" s="132"/>
      <c r="D9" s="132"/>
      <c r="E9" s="132"/>
      <c r="F9" s="132"/>
      <c r="G9" s="132"/>
    </row>
    <row r="10" spans="2:7" ht="25.5" x14ac:dyDescent="0.2">
      <c r="B10" s="145" t="s">
        <v>125</v>
      </c>
      <c r="C10" s="133" t="s">
        <v>119</v>
      </c>
      <c r="D10" s="128">
        <v>5.5E-2</v>
      </c>
      <c r="E10" s="129">
        <v>10</v>
      </c>
      <c r="F10" s="129">
        <v>100</v>
      </c>
      <c r="G10" s="131">
        <f>-FV(D10/12,E10,F10,0)</f>
        <v>1020.8791164148759</v>
      </c>
    </row>
    <row r="11" spans="2:7" x14ac:dyDescent="0.2">
      <c r="B11" s="146"/>
      <c r="C11" s="134"/>
      <c r="D11" s="132"/>
      <c r="E11" s="132"/>
      <c r="F11" s="132"/>
      <c r="G11" s="132"/>
    </row>
    <row r="12" spans="2:7" ht="25.5" x14ac:dyDescent="0.2">
      <c r="B12" s="145" t="s">
        <v>126</v>
      </c>
      <c r="C12" s="131">
        <f>-PV(D12/12,E12,F12,0)</f>
        <v>26495.35316196374</v>
      </c>
      <c r="D12" s="128">
        <v>0.05</v>
      </c>
      <c r="E12" s="129">
        <v>60</v>
      </c>
      <c r="F12" s="129">
        <v>500</v>
      </c>
      <c r="G12" s="130" t="s">
        <v>119</v>
      </c>
    </row>
    <row r="13" spans="2:7" x14ac:dyDescent="0.2">
      <c r="B13" s="146"/>
      <c r="C13" s="132"/>
      <c r="D13" s="132"/>
      <c r="E13" s="132"/>
      <c r="F13" s="132"/>
      <c r="G13" s="132"/>
    </row>
    <row r="14" spans="2:7" ht="25.5" x14ac:dyDescent="0.2">
      <c r="B14" s="145" t="s">
        <v>127</v>
      </c>
      <c r="C14" s="127">
        <v>1000</v>
      </c>
      <c r="D14" s="128">
        <v>5.5E-2</v>
      </c>
      <c r="E14" s="129">
        <v>10</v>
      </c>
      <c r="F14" s="131">
        <f>-PPMT(D14/12, 1, E14,C14)</f>
        <v>97.954790525229228</v>
      </c>
      <c r="G14" s="130" t="s">
        <v>119</v>
      </c>
    </row>
    <row r="15" spans="2:7" x14ac:dyDescent="0.2">
      <c r="B15" s="146"/>
      <c r="C15" s="132"/>
      <c r="D15" s="132"/>
      <c r="E15" s="132"/>
      <c r="F15" s="132"/>
      <c r="G15" s="132"/>
    </row>
    <row r="16" spans="2:7" ht="38.25" x14ac:dyDescent="0.2">
      <c r="B16" s="145" t="s">
        <v>128</v>
      </c>
      <c r="C16" s="127">
        <v>1000</v>
      </c>
      <c r="D16" s="128">
        <v>5.5E-2</v>
      </c>
      <c r="E16" s="135">
        <f>-NPER(D16/12,F16,C16)</f>
        <v>9.7999933755878086</v>
      </c>
      <c r="F16" s="129">
        <v>100</v>
      </c>
      <c r="G16" s="130" t="s">
        <v>119</v>
      </c>
    </row>
    <row r="17" spans="2:7" x14ac:dyDescent="0.2">
      <c r="B17" s="125"/>
      <c r="C17" s="125"/>
      <c r="D17" s="125"/>
      <c r="E17" s="125"/>
      <c r="F17" s="125"/>
      <c r="G17" s="125"/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Household Budget</vt:lpstr>
      <vt:lpstr>4. Time Value of Money</vt:lpstr>
      <vt:lpstr>'Household Budget'!Print_Area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Jay</cp:lastModifiedBy>
  <cp:lastPrinted>2011-03-27T20:56:21Z</cp:lastPrinted>
  <dcterms:created xsi:type="dcterms:W3CDTF">2010-06-06T16:54:43Z</dcterms:created>
  <dcterms:modified xsi:type="dcterms:W3CDTF">2022-07-09T17:35:13Z</dcterms:modified>
</cp:coreProperties>
</file>